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D:\HD EXTERNO LG\Desktop\1 PROJETOS\0 ENTREGUES\56 CAMARA OURO FINO\FINAL 11 AGOSTO 2026\"/>
    </mc:Choice>
  </mc:AlternateContent>
  <xr:revisionPtr revIDLastSave="0" documentId="13_ncr:1_{41600807-BDEB-4F57-9F6E-BAABFA03835B}" xr6:coauthVersionLast="47" xr6:coauthVersionMax="47" xr10:uidLastSave="{00000000-0000-0000-0000-000000000000}"/>
  <bookViews>
    <workbookView xWindow="-108" yWindow="-108" windowWidth="23256" windowHeight="12576" tabRatio="725" activeTab="2" xr2:uid="{9F6E5DBE-FE63-45E6-957B-B04B3456CBCD}"/>
  </bookViews>
  <sheets>
    <sheet name="DADOS" sheetId="7" r:id="rId1"/>
    <sheet name="BDI" sheetId="8" r:id="rId2"/>
    <sheet name="Planilha Orçamentária" sheetId="2" r:id="rId3"/>
    <sheet name="Memoria de Cálculo" sheetId="5" r:id="rId4"/>
    <sheet name="Cronograma Físico Financeiro" sheetId="9" r:id="rId5"/>
    <sheet name="Cotações" sheetId="6" r:id="rId6"/>
  </sheets>
  <externalReferences>
    <externalReference r:id="rId7"/>
    <externalReference r:id="rId8"/>
    <externalReference r:id="rId9"/>
  </externalReferences>
  <definedNames>
    <definedName name="_xlnm._FilterDatabase" localSheetId="1" hidden="1">BDI!$I$13:$I$137</definedName>
    <definedName name="a" hidden="1">IF(VALUE([1]MENU!$O$4)=2,"BM","PLE")</definedName>
    <definedName name="ACOMPANHAMENTO" hidden="1">IF(VALUE([2]MENU!$O$4)=2,"BM","PLE")</definedName>
    <definedName name="_xlnm.Print_Area" localSheetId="1">BDI!$J$1:$T$58</definedName>
    <definedName name="_xlnm.Print_Area" localSheetId="5">Cotações!$A$2:$G$67</definedName>
    <definedName name="_xlnm.Print_Area" localSheetId="4">'Cronograma Físico Financeiro'!$A$1:$J$55</definedName>
    <definedName name="_xlnm.Print_Area" localSheetId="0">DADOS!$E$1:$F$60</definedName>
    <definedName name="_xlnm.Print_Area" localSheetId="3">'Memoria de Cálculo'!$A$2:$F$85</definedName>
    <definedName name="AUTOEVENTO" hidden="1">#REF!</definedName>
    <definedName name="BDI.Filtro" hidden="1">BDI!$I$13:$I$137</definedName>
    <definedName name="BDI.Opcao" hidden="1">DADOS!$F$18</definedName>
    <definedName name="BDI.TipoObra" hidden="1">BDI!$A$139:$A$146</definedName>
    <definedName name="BM.AFAcumulado" hidden="1">#REF!</definedName>
    <definedName name="BM.AFAnterior" hidden="1">#REF!</definedName>
    <definedName name="BM.CaixaColunas" hidden="1">#REF!</definedName>
    <definedName name="BM.Filtro" hidden="1">#REF!</definedName>
    <definedName name="BM.firstrow" hidden="1">#REF!</definedName>
    <definedName name="BM.FormulaMed" hidden="1">#REF!</definedName>
    <definedName name="BM.lastrow" hidden="1">#REF!</definedName>
    <definedName name="BM.LinhaPadrão" hidden="1">#REF!</definedName>
    <definedName name="BM.MaxMed" hidden="1">IF(RegimeExecucao="Global",1,#REF!)</definedName>
    <definedName name="BM.MCAIXA.Filter" hidden="1">#REF!</definedName>
    <definedName name="BM.MEDAcumulado" hidden="1">IF(COUNTIF(#REF!,BM.medicao)&gt;0,SUM(OFFSET(#REF!,0,0,1,MATCH(BM.medicao,#REF!,0))),0)</definedName>
    <definedName name="BM.MEDAnterior" hidden="1">IF(COUNTIF(#REF!,BM.medicao-1)&gt;0,SUM(OFFSET(#REF!,0,0,1,MATCH(BM.medicao-1,#REF!,0))),0)</definedName>
    <definedName name="BM.medicao" hidden="1">OFFSET(#REF!,1,0)</definedName>
    <definedName name="BM.MinMed" hidden="1">IF(RegimeExecucao="Global",-1,-#REF!)</definedName>
    <definedName name="BM.TomadorColunas" hidden="1">#REF!</definedName>
    <definedName name="Brasao" hidden="1">#REF!</definedName>
    <definedName name="CAIXA.Modo" hidden="1">#REF!</definedName>
    <definedName name="CÁLCULO.AgrupEventos" hidden="1">#REF!</definedName>
    <definedName name="CÁLCULO.ColunaPadrão" hidden="1">#REF!</definedName>
    <definedName name="CÁLCULO.Filtro" hidden="1">#REF!</definedName>
    <definedName name="CÁLCULO.firstcol" hidden="1">#REF!</definedName>
    <definedName name="CÁLCULO.firstrow" hidden="1">#REF!</definedName>
    <definedName name="CÁLCULO.Frenterow" hidden="1">#REF!</definedName>
    <definedName name="CÁLCULO.lastcol" hidden="1">#REF!</definedName>
    <definedName name="CÁLCULO.lastrow" hidden="1">#REF!</definedName>
    <definedName name="CÁLCULO.LinhaPadrão" hidden="1">#REF!</definedName>
    <definedName name="CÁLCULO.margemrow" hidden="1">#REF!</definedName>
    <definedName name="CÁLCULO.MATRIZ1.ColunaPadrão" hidden="1">#REF!</definedName>
    <definedName name="CÁLCULO.MATRIZ1.firstcol" hidden="1">#REF!</definedName>
    <definedName name="CÁLCULO.MATRIZ1.lastcol" hidden="1">#REF!</definedName>
    <definedName name="CÁLCULO.MATRIZ1.lastrow" hidden="1">#REF!</definedName>
    <definedName name="CÁLCULO.MATRIZ2.ColunaPadrão" hidden="1">#REF!</definedName>
    <definedName name="CÁLCULO.MATRIZ2.firstcol" hidden="1">#REF!</definedName>
    <definedName name="CÁLCULO.MATRIZ2.lastcol" hidden="1">#REF!</definedName>
    <definedName name="CÁLCULO.MATRIZ2.lastrow" hidden="1">#REF!</definedName>
    <definedName name="CÁLCULO.MATRIZ3.ColunaPadrão" hidden="1">#REF!</definedName>
    <definedName name="CÁLCULO.MATRIZ3.firstcol" hidden="1">#REF!</definedName>
    <definedName name="CÁLCULO.MATRIZ3.lastcol" hidden="1">#REF!</definedName>
    <definedName name="CÁLCULO.MATRIZ3.lastrow" hidden="1">#REF!</definedName>
    <definedName name="CÁLCULO.NúmeroDeEventos" hidden="1">IF(AUTOEVENTO&lt;&gt;"manual",MAX(#REF!),MAX(OFFSET(#REF!,1,0)))</definedName>
    <definedName name="CÁLCULO.NúmeroDeFrentes" hidden="1">COLUMN(#REF!)-COLUMN(#REF!)</definedName>
    <definedName name="CÁLCULO.TotalAdmLocal" hidden="1">IF(AUTOEVENTO="manual",SUMIF(#REF!,1,#REF!),0)</definedName>
    <definedName name="CRONO.ColunaPadrão" hidden="1">#REF!</definedName>
    <definedName name="CRONO.Filtro" hidden="1">#REF!</definedName>
    <definedName name="CRONO.FirstCol" hidden="1">#REF!</definedName>
    <definedName name="CRONO.firstrow" hidden="1">#REF!</definedName>
    <definedName name="CRONO.Frenterow" hidden="1">#REF!</definedName>
    <definedName name="CRONO.LastCol" hidden="1">#REF!</definedName>
    <definedName name="CRONO.lastrow" hidden="1">#REF!</definedName>
    <definedName name="CRONO.LinhaPadrão" hidden="1">#REF!</definedName>
    <definedName name="CRONO.LinhasNecessarias" hidden="1">COUNTIF('[2]QCI - não utilizar e não exclui'!$B$13:$B$24,"Manual")+COUNTIF('[2]QCI - não utilizar e não exclui'!$B$13:$B$24,"SemiAuto")+COUNT(ORÇAMENTO.ListaCrono)</definedName>
    <definedName name="CRONO.margemrow" hidden="1">#REF!</definedName>
    <definedName name="CRONO.MaxParc" hidden="1">#REF!+#REF!</definedName>
    <definedName name="CRONO.NivelExibicao" hidden="1">#REF!</definedName>
    <definedName name="CRONO.Parcela1" hidden="1">#REF!</definedName>
    <definedName name="CRONOPLE.ColunaPadrão" hidden="1">#REF!</definedName>
    <definedName name="CRONOPLE.FirstCol" hidden="1">#REF!</definedName>
    <definedName name="CRONOPLE.firstrow" hidden="1">#REF!</definedName>
    <definedName name="CRONOPLE.Frenterow" hidden="1">#REF!</definedName>
    <definedName name="CRONOPLE.LastCol" hidden="1">#REF!</definedName>
    <definedName name="CRONOPLE.lastrow" hidden="1">#REF!</definedName>
    <definedName name="CRONOPLE.LinhaPadrão" hidden="1">#REF!</definedName>
    <definedName name="CRONOPLE.margemrow" hidden="1">#REF!</definedName>
    <definedName name="CRONOPLE.ValorDoEvento" hidden="1">SUMIF(#REF!,#REF!,OFFSET(#REF!,0,#REF!))</definedName>
    <definedName name="DESONERACAO" hidden="1">IF(OR(Import.Desoneracao="DESONERADO",Import.Desoneracao="SIM"),"SIM","NÃO")</definedName>
    <definedName name="EVENTOS.firstrow" hidden="1">#REF!</definedName>
    <definedName name="EVENTOS.lastrow" hidden="1">#REF!</definedName>
    <definedName name="EVENTOS.LinhaPadrão" hidden="1">#REF!</definedName>
    <definedName name="EVENTOS.Lista" hidden="1">#REF!:OFFSET(#REF!,-1,0)</definedName>
    <definedName name="EVENTOS.ListaValidacao" hidden="1">#REF!:OFFSET(#REF!,-1,0)</definedName>
    <definedName name="Excel_BuiltIn_Database" hidden="1">TEXT(Import.DataBase,"mm-aaaa")</definedName>
    <definedName name="Import.Apelido" hidden="1">DADOS!$F$16</definedName>
    <definedName name="Import.BDI.Det1" hidden="1">BDI!$S$23:$S$28</definedName>
    <definedName name="Import.BDI.Det2" hidden="1">BDI!$S$66:$S$71</definedName>
    <definedName name="Import.BDI.Det3" hidden="1">BDI!$S$106:$S$111</definedName>
    <definedName name="Import.BDI.ISS" hidden="1">BDI!$R$12:$S$13</definedName>
    <definedName name="Import.BDI.Obs1" hidden="1">BDI!$J$45</definedName>
    <definedName name="Import.BDI.Obs2" hidden="1">BDI!$J$88</definedName>
    <definedName name="Import.BDI.Obs3" hidden="1">BDI!$J$128</definedName>
    <definedName name="Import.BDI.Tipo1" hidden="1">BDI!$J$19</definedName>
    <definedName name="Import.BDI.Tipo2" hidden="1">BDI!$J$62</definedName>
    <definedName name="Import.BDI.Tipo3" hidden="1">BDI!$J$102</definedName>
    <definedName name="Import.BM.Datas" hidden="1">#REF!</definedName>
    <definedName name="Import.BM.Obs" hidden="1">#REF!</definedName>
    <definedName name="Import.BMAFAcumulado" hidden="1">OFFSET(#REF!,1,0):OFFSET(#REF!,-1,0)</definedName>
    <definedName name="Import.BMArred" hidden="1">#REF!</definedName>
    <definedName name="Import.CNPJ" hidden="1">DADOS!$F$38</definedName>
    <definedName name="Import.Código" hidden="1">OFFSET(#REF!,1,0):OFFSET(#REF!,-1,0)</definedName>
    <definedName name="Import.Contrapartida" hidden="1">DADOS!$F$10</definedName>
    <definedName name="Import.CPMaxPerc" hidden="1">DADOS!$F$13</definedName>
    <definedName name="Import.CPMinAbsoluta" hidden="1">DADOS!$F$12</definedName>
    <definedName name="Import.CPMinPerc" hidden="1">DADOS!$F$11</definedName>
    <definedName name="Import.CR" hidden="1">DADOS!$F$7</definedName>
    <definedName name="Import.CRONOPLE" hidden="1">OFFSET(#REF!,1,1):OFFSET(#REF!,-1,-1)</definedName>
    <definedName name="Import.CTEF" hidden="1">DADOS!$F$36</definedName>
    <definedName name="Import.CustoUnitário" hidden="1">OFFSET(#REF!,1,0):OFFSET(#REF!,-1,0)</definedName>
    <definedName name="Import.DataBase" hidden="1">OFFSET(DADOS!$G$19,0,-1)</definedName>
    <definedName name="Import.DataBaseLicit" hidden="1">OFFSET(DADOS!$G$40,0,-1)</definedName>
    <definedName name="Import.DataEmissaoLicit" hidden="1">DADOS!$F$35</definedName>
    <definedName name="Import.DataInicioObra" hidden="1">DADOS!$F$46</definedName>
    <definedName name="Import.DescLote" hidden="1">DADOS!$F$17</definedName>
    <definedName name="Import.Descrição" hidden="1">OFFSET(#REF!,1,0):OFFSET(#REF!,-1,0)</definedName>
    <definedName name="Import.Desoneracao" hidden="1">OFFSET(DADOS!$G$18,0,-1)</definedName>
    <definedName name="Import.empresa" hidden="1">DADOS!$F$37</definedName>
    <definedName name="Import.Eventos.Nível" hidden="1">#REF!</definedName>
    <definedName name="Import.Eventos.Nomes" hidden="1">OFFSET(#REF!,1,0):OFFSET(#REF!,-1,0)</definedName>
    <definedName name="Import.Fonte" hidden="1">OFFSET(#REF!,1,0):OFFSET(#REF!,-1,0)</definedName>
    <definedName name="Import.FrenteDeObra" hidden="1">#REF!:OFFSET(#REF!,0,-1)</definedName>
    <definedName name="Import.Município" hidden="1">DADOS!$F$6</definedName>
    <definedName name="Import.Nível" hidden="1">OFFSET(#REF!,1,0):OFFSET(#REF!,-1,0)</definedName>
    <definedName name="Import.Ofício.Dest" hidden="1">#REF!</definedName>
    <definedName name="Import.Ofício.GIGOV" hidden="1">#REF!</definedName>
    <definedName name="Import.Ofício.Num" hidden="1">#REF!</definedName>
    <definedName name="Import.OpcaoBDI" hidden="1">OFFSET(#REF!,1,0):OFFSET(#REF!,-1,0)</definedName>
    <definedName name="Import.ORÇAMENTO.DivRecurso" hidden="1">OFFSET(#REF!,1,0):OFFSET(#REF!,-1,0)</definedName>
    <definedName name="Import.ORÇAMENTO.Obs" hidden="1">#REF!</definedName>
    <definedName name="Import.PLE" hidden="1">OFFSET(#REF!,1,1):OFFSET(#REF!,-1,-1)</definedName>
    <definedName name="Import.PLE.Datas" hidden="1">#REF!</definedName>
    <definedName name="Import.PLQ" hidden="1">OFFSET(#REF!,1,1):OFFSET(#REF!,-1,-1)</definedName>
    <definedName name="Import.PLQ.MemCalc" hidden="1">OFFSET(#REF!,1,0):OFFSET(#REF!,-1,0)</definedName>
    <definedName name="Import.POArred" hidden="1">#REF!</definedName>
    <definedName name="IMport.Prefeito" hidden="1">DADOS!$F$28:$F$29</definedName>
    <definedName name="Import.Proponente" hidden="1">DADOS!$F$5</definedName>
    <definedName name="Import.QCI.Divisao" hidden="1">OFFSET('[2]QCI - não utilizar e não exclui'!$V$13,1,0):OFFSET('[2]QCI - não utilizar e não exclui'!$V$24,-1,0)</definedName>
    <definedName name="Import.QCI.ItemInv" hidden="1">OFFSET('[2]QCI - não utilizar e não exclui'!$E$13,1,0):OFFSET('[2]QCI - não utilizar e não exclui'!$E$24,-1,0)</definedName>
    <definedName name="Import.QCI.Qtde" hidden="1">OFFSET('[2]QCI - não utilizar e não exclui'!$I$13,1,0):OFFSET('[2]QCI - não utilizar e não exclui'!$I$24,-1,0)</definedName>
    <definedName name="Import.QCI.Situacao" hidden="1">OFFSET('[2]QCI - não utilizar e não exclui'!$H$13,1,0):OFFSET('[2]QCI - não utilizar e não exclui'!$H$24,-1,0)</definedName>
    <definedName name="Import.QCI.SubItemInv" hidden="1">OFFSET('[2]QCI - não utilizar e não exclui'!$F$13,1,0):OFFSET('[2]QCI - não utilizar e não exclui'!$F$24,-1,0)</definedName>
    <definedName name="Import.QCICP" hidden="1">OFFSET('[2]QCI - não utilizar e não exclui'!$W$13,1,0):OFFSET('[2]QCI - não utilizar e não exclui'!$W$24,-1,0)</definedName>
    <definedName name="Import.QCIDesc" hidden="1">OFFSET('[2]QCI - não utilizar e não exclui'!$R$13,1,0):OFFSET('[2]QCI - não utilizar e não exclui'!$R$24,-1,0)</definedName>
    <definedName name="Import.QCIInv" hidden="1">OFFSET('[2]QCI - não utilizar e não exclui'!$U$13,1,0):OFFSET('[2]QCI - não utilizar e não exclui'!$U$24,-1,0)</definedName>
    <definedName name="Import.QCILote" hidden="1">OFFSET('[2]QCI - não utilizar e não exclui'!$T$13,1,0):OFFSET('[2]QCI - não utilizar e não exclui'!$T$24,-1,0)</definedName>
    <definedName name="Import.QCIOutros" hidden="1">OFFSET('[2]QCI - não utilizar e não exclui'!$X$13,1,0):OFFSET('[2]QCI - não utilizar e não exclui'!$X$24,-1,0)</definedName>
    <definedName name="Import.Quantidade" hidden="1">OFFSET(#REF!,1,0):OFFSET(#REF!,-1,0)</definedName>
    <definedName name="import.recurso" hidden="1">DADOS!$F$4</definedName>
    <definedName name="Import.RegimeExecução" hidden="1">OFFSET(DADOS!$G$39,0,-1)</definedName>
    <definedName name="Import.Repasse" hidden="1">DADOS!$F$9</definedName>
    <definedName name="Import.RespFiscalização" hidden="1">DADOS!$F$50:$F$53</definedName>
    <definedName name="Import.RespOrçamento" hidden="1">DADOS!$F$22:$F$24</definedName>
    <definedName name="Import.RRE.Financeiro" hidden="1">#REF!</definedName>
    <definedName name="Import.RRE.Obs" hidden="1">#REF!</definedName>
    <definedName name="Import.RRE.Social" hidden="1">#REF!</definedName>
    <definedName name="Import.SICONV" hidden="1">DADOS!$F$8</definedName>
    <definedName name="Import.Unidade" hidden="1">OFFSET(#REF!,1,0):OFFSET(#REF!,-1,0)</definedName>
    <definedName name="Import.UnitarioLicitado" hidden="1">OFFSET(#REF!,1,0):OFFSET(#REF!,-1,0)</definedName>
    <definedName name="MENU.CRONO" hidden="1">OFFSET(#REF!,1,0)</definedName>
    <definedName name="MENU.CRONOPLE" hidden="1">#REF!</definedName>
    <definedName name="Objeto" hidden="1">[2]MENU!$J$1</definedName>
    <definedName name="ORÇAMENTO.BancoRef" hidden="1">#REF!</definedName>
    <definedName name="ORÇAMENTO.CodBarra" hidden="1">IF(ORÇAMENTO.Fonte="Sinapi",SUBSTITUTE(SUBSTITUTE(ORÇAMENTO.Codigo,"/00","/"),"/0","/"),ORÇAMENTO.Codigo)</definedName>
    <definedName name="ORÇAMENTO.Codigo" hidden="1">#REF!</definedName>
    <definedName name="ORÇAMENTO.ColunaLicit" hidden="1">#REF!</definedName>
    <definedName name="ORÇAMENTO.CopyFormat1" hidden="1">#REF!</definedName>
    <definedName name="ORÇAMENTO.CopyFormat2" hidden="1">#REF!</definedName>
    <definedName name="ORÇAMENTO.CustoUnitario" hidden="1">ROUND(#REF!,15-13*#REF!)</definedName>
    <definedName name="ORÇAMENTO.Descricao" hidden="1">#REF!</definedName>
    <definedName name="ORÇAMENTO.Filtro" hidden="1">#REF!</definedName>
    <definedName name="ORÇAMENTO.firstrow" hidden="1">#REF!</definedName>
    <definedName name="ORÇAMENTO.Fonte" hidden="1">#REF!</definedName>
    <definedName name="ORÇAMENTO.lastrow" hidden="1">#REF!</definedName>
    <definedName name="ORÇAMENTO.LinhaPadrão" hidden="1">#REF!</definedName>
    <definedName name="ORÇAMENTO.ListaCrono" hidden="1">OFFSET(#REF!,1,0):OFFSET(#REF!,-1,0)</definedName>
    <definedName name="ORÇAMENTO.MáximoListaCrono" hidden="1">MAX(ORÇAMENTO.ListaCrono)</definedName>
    <definedName name="ORÇAMENTO.Nivel" hidden="1">#REF!</definedName>
    <definedName name="ORÇAMENTO.OpcaoBDI" hidden="1">#REF!</definedName>
    <definedName name="ORÇAMENTO.PasteFormat1" hidden="1">OFFSET(#REF!,1,0):OFFSET(#REF!,-1,0)</definedName>
    <definedName name="ORÇAMENTO.PasteFormat2" hidden="1">OFFSET(#REF!,1,0):OFFSET(#REF!,-1,0)</definedName>
    <definedName name="ORÇAMENTO.PrecoUnitarioLicitado" hidden="1">#REF!</definedName>
    <definedName name="ORÇAMENTO.QuantBM" hidden="1">#REF!</definedName>
    <definedName name="ORÇAMENTO.RangeQuant" hidden="1">OFFSET(#REF!,1,0):OFFSET(#REF!,-1,0)</definedName>
    <definedName name="ORÇAMENTO.SumCPMANUAL" hidden="1">SUMIF(#REF!,"CP",#REF!)</definedName>
    <definedName name="ORÇAMENTO.SumINVMANUAL" hidden="1">SUMIF(#REF!,"RP",#REF!)+SUMIF(#REF!,"CP",#REF!)+SUMIF(#REF!,"OU",#REF!)</definedName>
    <definedName name="ORÇAMENTO.SumOUTROSMANUAL" hidden="1">SUMIF(#REF!,"OU",#REF!)</definedName>
    <definedName name="ORÇAMENTO.SumREPASSEMANUAL" hidden="1">ORÇAMENTO.SumINVMANUAL-ORÇAMENTO.SumCPMANUAL-ORÇAMENTO.SumOUTROSMANUAL</definedName>
    <definedName name="ORÇAMENTO.Unidade" hidden="1">#REF!</definedName>
    <definedName name="PLE.ColunaPadrão" hidden="1">#REF!</definedName>
    <definedName name="PLE.Filtro" hidden="1">#REF!</definedName>
    <definedName name="PLE.FirstCol" hidden="1">#REF!</definedName>
    <definedName name="PLE.firstrow" hidden="1">#REF!</definedName>
    <definedName name="PLE.FrenteRow" hidden="1">#REF!</definedName>
    <definedName name="PLE.LastCol" hidden="1">#REF!</definedName>
    <definedName name="PLE.lastrow" hidden="1">#REF!</definedName>
    <definedName name="PLE.LinhaPadrão" hidden="1">#REF!</definedName>
    <definedName name="PLE.margemrow" hidden="1">#REF!</definedName>
    <definedName name="PLE.Medicao" hidden="1">#REF!</definedName>
    <definedName name="PLE.MEDIÇÕES.firstrow" hidden="1">#REF!</definedName>
    <definedName name="PLE.MEDIÇÕES.lastrow" hidden="1">#REF!</definedName>
    <definedName name="PLE.MEDIÇÕES.LinhaPadrão" hidden="1">#REF!</definedName>
    <definedName name="PLE.ValorDoEvento" hidden="1">SUMIF(#REF!,#REF!,OFFSET(#REF!,0,#REF!))</definedName>
    <definedName name="PO.ValoresBDI" hidden="1">OFFSET(#REF!,1,0):OFFSET(#REF!,-1,0)</definedName>
    <definedName name="QCI.CPManual" hidden="1">ROUND('[2]QCI - não utilizar e não exclui'!$W1,2)</definedName>
    <definedName name="QCI.DescManual" hidden="1">'[2]QCI - não utilizar e não exclui'!$R1</definedName>
    <definedName name="QCI.Divisao" hidden="1">'[2]QCI - não utilizar e não exclui'!$V1</definedName>
    <definedName name="QCI.ExisteManual" hidden="1">(COUNTIF('[2]QCI - não utilizar e não exclui'!$B$13:$B$24,"Manual")+COUNTIF('[2]QCI - não utilizar e não exclui'!$B$13:$B$24,"SemiAuto"))&gt;0</definedName>
    <definedName name="QCI.InvManual" hidden="1">ROUND('[2]QCI - não utilizar e não exclui'!$U1,2)</definedName>
    <definedName name="QCI.ItemInvestimento" hidden="1">OFFSET(DADOS!$J$2,1,0,COUNTA(DADOS!$J:$J)-1,1)</definedName>
    <definedName name="QCI.LoteManual" hidden="1">'[2]QCI - não utilizar e não exclui'!$T1</definedName>
    <definedName name="QCI.MaxCPManual" hidden="1">'[2]QCI - não utilizar e não exclui'!$O1-'[2]QCI - não utilizar e não exclui'!$X1</definedName>
    <definedName name="QCI.MaxOUManual" hidden="1">'[2]QCI - não utilizar e não exclui'!$O1-'[2]QCI - não utilizar e não exclui'!$W1</definedName>
    <definedName name="QCI.OutrosManual" hidden="1">ROUND('[2]QCI - não utilizar e não exclui'!$X1,2)</definedName>
    <definedName name="QCI.SubItemInvestimento" hidden="1">OFFSET(DADOS!$A$2,1,MATCH('[2]QCI - não utilizar e não exclui'!$E1,DADOS!$2:$2,0)-1,INDEX(DADOS!$2:$2,MATCH('[2]QCI - não utilizar e não exclui'!$E1,DADOS!$2:$2,0)+1))</definedName>
    <definedName name="QCI.SumCPMANUAL" hidden="1">SUMIF('[2]QCI - não utilizar e não exclui'!$B$13:$B$24,"Manual",'[2]QCI - não utilizar e não exclui'!$AA$13:$AA$24)</definedName>
    <definedName name="QCI.SumINVMANUAL" hidden="1">SUMIF('[2]QCI - não utilizar e não exclui'!$B$13:$B$24,"Manual",'[2]QCI - não utilizar e não exclui'!$O$13:$O$24)</definedName>
    <definedName name="QCI.SumOUTROSMANUAL" hidden="1">SUMIF('[2]QCI - não utilizar e não exclui'!$B$13:$B$24,"Manual",'[2]QCI - não utilizar e não exclui'!$AB$13:$AB$24)</definedName>
    <definedName name="QCI.SumREPASSEMANUAL" hidden="1">QCI.SumINVMANUAL-QCI.CPManual-QCI.OutrosManual</definedName>
    <definedName name="REFERENCIA.Descricao" hidden="1">IF(ISNUMBER(#REF!),OFFSET(INDIRECT(ORÇAMENTO.BancoRef),#REF!-1,3,1),#REF!)</definedName>
    <definedName name="REFERENCIA.Desonerado" hidden="1">IF(ISNUMBER(#REF!),VALUE(OFFSET(INDIRECT(ORÇAMENTO.BancoRef),#REF!-1,5,1)),0)</definedName>
    <definedName name="REFERENCIA.NaoDesonerado" hidden="1">IF(ISNUMBER(#REF!),VALUE(OFFSET(INDIRECT(ORÇAMENTO.BancoRef),#REF!-1,6,1)),0)</definedName>
    <definedName name="REFERENCIA.Unidade" hidden="1">IF(ISNUMBER(#REF!),OFFSET(INDIRECT(ORÇAMENTO.BancoRef),#REF!-1,4,1),"-")</definedName>
    <definedName name="RegimeExecucao" hidden="1">IF(OR(Import.RegimeExecução="",Import.RegimeExecução="Empreitada por Preço Global",Import.RegimeExecução="Empreitada Integral"),"Global","Unitário")</definedName>
    <definedName name="RRE.CPDiferente" hidden="1">#REF!</definedName>
    <definedName name="RRE.Filtro" hidden="1">#REF!</definedName>
    <definedName name="RRE.firstrow" hidden="1">#REF!</definedName>
    <definedName name="RRE.lastrow" hidden="1">#REF!</definedName>
    <definedName name="RRE.LinhaPadrão" hidden="1">#REF!</definedName>
    <definedName name="RRE.MaxCPAcum" hidden="1">#REF!</definedName>
    <definedName name="RRE.MaxCPAnt" hidden="1">#REF!</definedName>
    <definedName name="RRE.MaxOUAcum" hidden="1">#REF!</definedName>
    <definedName name="RRE.MaxOUAnt" hidden="1">#REF!</definedName>
    <definedName name="RRE.Numero" hidden="1">OFFSET(#REF!,0,1)</definedName>
    <definedName name="RRE.VIMeta" hidden="1">#REF!</definedName>
    <definedName name="SENHAGT" hidden="1">"PM3CAIXA"</definedName>
    <definedName name="SomaAgrup" hidden="1">SUMIF(OFFSET(#REF!,1,0,#REF!),"S",OFFSET(#REF!,1,0,#REF!))</definedName>
    <definedName name="SomaAgrupBM" hidden="1">SUMIF(OFFSET(#REF!,1,0,#REF!),"S",OFFSET(#REF!,1,0,#REF!))</definedName>
    <definedName name="TIPOORCAMENTO" hidden="1">IF(VALUE([2]MENU!$O$3)=2,"Licitado","Proposto")</definedName>
    <definedName name="_xlnm.Print_Titles" localSheetId="1">BDI!$1:$15</definedName>
    <definedName name="_xlnm.Print_Titles" localSheetId="4">'Cronograma Físico Financeiro'!$A:$C,'Cronograma Físico Financeiro'!$1:$9</definedName>
    <definedName name="_xlnm.Print_Titles" localSheetId="3">'Memoria de Cálculo'!$10:$10</definedName>
    <definedName name="_xlnm.Print_Titles" localSheetId="2">'Planilha Orçamentária'!$10:$10</definedName>
    <definedName name="Versao" hidden="1">[2]MENU!$J$2</definedName>
    <definedName name="VTOTAL1" hidden="1">ROUND(#REF!*#REF!,15-13*#REF!)</definedName>
    <definedName name="VTOTALBM" hidden="1">IF(#REF!=0,0,CHOOSE(MATCH(RegimeExecucao,{"Global","Unitário"},0),ROUND(ROUND(#REF!,15-13*#REF!)/100*#REF!,15-13*#REF!),ROUND(ROUND(#REF!,15-13*#REF!)*ROUND(#REF!,15-13*#REF!),15-13*#REF!)))</definedName>
    <definedName name="VTOTALMED" hidden="1">#REF!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2" i="2" l="1"/>
  <c r="J12" i="2" s="1"/>
  <c r="I47" i="2"/>
  <c r="I28" i="2"/>
  <c r="I29" i="2"/>
  <c r="I30" i="2"/>
  <c r="I31" i="2"/>
  <c r="I33" i="2"/>
  <c r="P50" i="8" l="1"/>
  <c r="B44" i="9"/>
  <c r="E44" i="9"/>
  <c r="G49" i="6"/>
  <c r="G55" i="6"/>
  <c r="B45" i="9"/>
  <c r="B46" i="9"/>
  <c r="E45" i="9"/>
  <c r="E46" i="9"/>
  <c r="B32" i="9"/>
  <c r="A32" i="9"/>
  <c r="B30" i="9"/>
  <c r="A30" i="9"/>
  <c r="B28" i="9"/>
  <c r="A28" i="9"/>
  <c r="B26" i="9"/>
  <c r="A26" i="9"/>
  <c r="B24" i="9"/>
  <c r="A24" i="9"/>
  <c r="B22" i="9"/>
  <c r="A22" i="9"/>
  <c r="B20" i="9"/>
  <c r="A20" i="9"/>
  <c r="B18" i="9"/>
  <c r="A18" i="9"/>
  <c r="B16" i="9"/>
  <c r="A16" i="9"/>
  <c r="B14" i="9"/>
  <c r="A14" i="9"/>
  <c r="B8" i="9"/>
  <c r="B7" i="9" a="1"/>
  <c r="B5" i="9"/>
  <c r="B1" i="9"/>
  <c r="D50" i="9"/>
  <c r="D49" i="9"/>
  <c r="A9" i="9"/>
  <c r="A8" i="9"/>
  <c r="A7" i="9"/>
  <c r="A6" i="9"/>
  <c r="A5" i="9"/>
  <c r="K135" i="8" a="1"/>
  <c r="P130" i="8"/>
  <c r="J130" i="8"/>
  <c r="J125" i="8"/>
  <c r="J123" i="8"/>
  <c r="N120" i="8"/>
  <c r="S113" i="8"/>
  <c r="S112" i="8"/>
  <c r="R110" i="8"/>
  <c r="J110" i="8"/>
  <c r="R109" i="8"/>
  <c r="J109" i="8"/>
  <c r="R108" i="8"/>
  <c r="J108" i="8"/>
  <c r="R107" i="8"/>
  <c r="J107" i="8"/>
  <c r="R106" i="8"/>
  <c r="J106" i="8"/>
  <c r="K95" i="8" a="1"/>
  <c r="P90" i="8"/>
  <c r="J90" i="8"/>
  <c r="J85" i="8"/>
  <c r="J83" i="8"/>
  <c r="N80" i="8"/>
  <c r="S73" i="8"/>
  <c r="S72" i="8"/>
  <c r="R70" i="8"/>
  <c r="J70" i="8"/>
  <c r="R69" i="8"/>
  <c r="J69" i="8"/>
  <c r="R68" i="8"/>
  <c r="J68" i="8"/>
  <c r="R67" i="8"/>
  <c r="J67" i="8"/>
  <c r="R66" i="8"/>
  <c r="J66" i="8"/>
  <c r="P57" i="8"/>
  <c r="P56" i="8"/>
  <c r="P55" i="8"/>
  <c r="K55" i="8" a="1"/>
  <c r="J50" i="8"/>
  <c r="A50" i="8"/>
  <c r="C49" i="8"/>
  <c r="C48" i="8"/>
  <c r="C47" i="8"/>
  <c r="C46" i="8"/>
  <c r="C45" i="8"/>
  <c r="C44" i="8"/>
  <c r="C43" i="8"/>
  <c r="J42" i="8"/>
  <c r="C42" i="8"/>
  <c r="C41" i="8"/>
  <c r="J40" i="8"/>
  <c r="C40" i="8"/>
  <c r="N37" i="8"/>
  <c r="A35" i="8"/>
  <c r="C34" i="8"/>
  <c r="S30" i="8"/>
  <c r="S29" i="8"/>
  <c r="A29" i="8"/>
  <c r="C28" i="8"/>
  <c r="R27" i="8"/>
  <c r="J27" i="8"/>
  <c r="R26" i="8"/>
  <c r="J26" i="8"/>
  <c r="R25" i="8"/>
  <c r="J25" i="8"/>
  <c r="R24" i="8"/>
  <c r="J24" i="8"/>
  <c r="R23" i="8"/>
  <c r="J23" i="8"/>
  <c r="A23" i="8"/>
  <c r="C22" i="8"/>
  <c r="A17" i="8"/>
  <c r="C16" i="8"/>
  <c r="C15" i="8"/>
  <c r="C14" i="8"/>
  <c r="C13" i="8"/>
  <c r="C12" i="8"/>
  <c r="C11" i="8"/>
  <c r="J10" i="8"/>
  <c r="C10" i="8"/>
  <c r="N7" i="8"/>
  <c r="L6" i="8"/>
  <c r="A5" i="8"/>
  <c r="C2" i="8"/>
  <c r="L1" i="8"/>
  <c r="E9" i="7"/>
  <c r="AR2" i="7"/>
  <c r="AP2" i="7"/>
  <c r="AN2" i="7"/>
  <c r="AL2" i="7"/>
  <c r="AJ2" i="7"/>
  <c r="AH2" i="7"/>
  <c r="AF2" i="7"/>
  <c r="AD2" i="7"/>
  <c r="AB2" i="7"/>
  <c r="Z2" i="7"/>
  <c r="X2" i="7"/>
  <c r="V2" i="7"/>
  <c r="T2" i="7"/>
  <c r="R2" i="7"/>
  <c r="P2" i="7"/>
  <c r="N2" i="7"/>
  <c r="L2" i="7"/>
  <c r="D80" i="2"/>
  <c r="B80" i="2"/>
  <c r="D79" i="2"/>
  <c r="B79" i="2"/>
  <c r="D78" i="2"/>
  <c r="B78" i="2"/>
  <c r="D77" i="2"/>
  <c r="B77" i="2"/>
  <c r="D76" i="2"/>
  <c r="B76" i="2"/>
  <c r="D75" i="2"/>
  <c r="B75" i="2"/>
  <c r="I69" i="2"/>
  <c r="I68" i="2"/>
  <c r="I60" i="2"/>
  <c r="I59" i="2"/>
  <c r="I58" i="2"/>
  <c r="I57" i="2"/>
  <c r="I56" i="2"/>
  <c r="I40" i="2"/>
  <c r="I39" i="2"/>
  <c r="I38" i="2"/>
  <c r="I37" i="2"/>
  <c r="I35" i="2"/>
  <c r="I24" i="2"/>
  <c r="I25" i="2"/>
  <c r="I26" i="2"/>
  <c r="I23" i="2"/>
  <c r="I14" i="2"/>
  <c r="I15" i="2"/>
  <c r="I16" i="2"/>
  <c r="I17" i="2"/>
  <c r="I18" i="2"/>
  <c r="I19" i="2"/>
  <c r="I13" i="2"/>
  <c r="B6" i="9" l="1"/>
  <c r="K137" i="8"/>
  <c r="K136" i="8"/>
  <c r="K135" i="8"/>
  <c r="S115" i="8"/>
  <c r="S114" i="8"/>
  <c r="K97" i="8"/>
  <c r="K96" i="8"/>
  <c r="K95" i="8"/>
  <c r="S75" i="8"/>
  <c r="S74" i="8"/>
  <c r="K57" i="8"/>
  <c r="K56" i="8"/>
  <c r="K55" i="8"/>
  <c r="A51" i="8"/>
  <c r="C50" i="8"/>
  <c r="A36" i="8"/>
  <c r="C35" i="8"/>
  <c r="S32" i="8"/>
  <c r="S31" i="8"/>
  <c r="A30" i="8"/>
  <c r="C29" i="8"/>
  <c r="A24" i="8"/>
  <c r="Z23" i="8"/>
  <c r="Y23" i="8"/>
  <c r="X23" i="8"/>
  <c r="C23" i="8"/>
  <c r="A18" i="8"/>
  <c r="C17" i="8"/>
  <c r="A6" i="8"/>
  <c r="C5" i="8"/>
  <c r="G13" i="6"/>
  <c r="G75" i="2" s="1"/>
  <c r="I75" i="2" s="1"/>
  <c r="G43" i="6"/>
  <c r="G80" i="2" s="1"/>
  <c r="I80" i="2" s="1"/>
  <c r="G37" i="6"/>
  <c r="G79" i="2" s="1"/>
  <c r="I79" i="2" s="1"/>
  <c r="G31" i="6"/>
  <c r="G78" i="2" s="1"/>
  <c r="I78" i="2" s="1"/>
  <c r="G25" i="6"/>
  <c r="G77" i="2" s="1"/>
  <c r="I77" i="2" s="1"/>
  <c r="G19" i="6"/>
  <c r="G76" i="2" s="1"/>
  <c r="I76" i="2" s="1"/>
  <c r="I72" i="2"/>
  <c r="I73" i="2"/>
  <c r="I71" i="2"/>
  <c r="C28" i="9"/>
  <c r="H20" i="5"/>
  <c r="H73" i="5"/>
  <c r="H72" i="5"/>
  <c r="H71" i="5"/>
  <c r="H70" i="5"/>
  <c r="H69" i="5"/>
  <c r="H68" i="5"/>
  <c r="H67" i="5"/>
  <c r="H66" i="5"/>
  <c r="H65" i="5"/>
  <c r="H64" i="5"/>
  <c r="H63" i="5"/>
  <c r="H62" i="5"/>
  <c r="H61" i="5"/>
  <c r="H60" i="5"/>
  <c r="H59" i="5"/>
  <c r="H58" i="5"/>
  <c r="H57" i="5"/>
  <c r="H56" i="5"/>
  <c r="H55" i="5"/>
  <c r="H54" i="5"/>
  <c r="H53" i="5"/>
  <c r="H52" i="5"/>
  <c r="H51" i="5"/>
  <c r="H50" i="5"/>
  <c r="H49" i="5"/>
  <c r="H48" i="5"/>
  <c r="H47" i="5"/>
  <c r="H46" i="5"/>
  <c r="H45" i="5"/>
  <c r="H44" i="5"/>
  <c r="H43" i="5"/>
  <c r="H42" i="5"/>
  <c r="H41" i="5"/>
  <c r="H40" i="5"/>
  <c r="H39" i="5"/>
  <c r="H38" i="5"/>
  <c r="H37" i="5"/>
  <c r="H36" i="5"/>
  <c r="H35" i="5"/>
  <c r="H34" i="5"/>
  <c r="H33" i="5"/>
  <c r="H32" i="5"/>
  <c r="H31" i="5"/>
  <c r="H30" i="5"/>
  <c r="H29" i="5"/>
  <c r="H28" i="5"/>
  <c r="H27" i="5"/>
  <c r="H26" i="5"/>
  <c r="H25" i="5"/>
  <c r="H24" i="5"/>
  <c r="H23" i="5"/>
  <c r="H22" i="5"/>
  <c r="H21" i="5"/>
  <c r="H19" i="5"/>
  <c r="H18" i="5"/>
  <c r="H17" i="5"/>
  <c r="H16" i="5"/>
  <c r="H15" i="5"/>
  <c r="H14" i="5"/>
  <c r="C16" i="9" l="1"/>
  <c r="D17" i="9" s="1"/>
  <c r="C30" i="9"/>
  <c r="C24" i="9"/>
  <c r="I29" i="9"/>
  <c r="H29" i="9"/>
  <c r="C32" i="9"/>
  <c r="I115" i="8"/>
  <c r="I116" i="8"/>
  <c r="I117" i="8"/>
  <c r="I118" i="8"/>
  <c r="I119" i="8"/>
  <c r="I120" i="8"/>
  <c r="I121" i="8"/>
  <c r="I122" i="8"/>
  <c r="I123" i="8"/>
  <c r="I124" i="8"/>
  <c r="I125" i="8"/>
  <c r="I126" i="8"/>
  <c r="I127" i="8"/>
  <c r="I128" i="8"/>
  <c r="I129" i="8"/>
  <c r="I130" i="8"/>
  <c r="I131" i="8"/>
  <c r="I132" i="8"/>
  <c r="I133" i="8"/>
  <c r="I134" i="8"/>
  <c r="I135" i="8"/>
  <c r="I136" i="8"/>
  <c r="I137" i="8"/>
  <c r="I99" i="8"/>
  <c r="I100" i="8"/>
  <c r="I101" i="8"/>
  <c r="I102" i="8"/>
  <c r="I103" i="8"/>
  <c r="I104" i="8"/>
  <c r="I105" i="8"/>
  <c r="I106" i="8"/>
  <c r="I107" i="8"/>
  <c r="I108" i="8"/>
  <c r="I109" i="8"/>
  <c r="I110" i="8"/>
  <c r="I111" i="8"/>
  <c r="I112" i="8"/>
  <c r="I113" i="8"/>
  <c r="I114" i="8"/>
  <c r="I75" i="8"/>
  <c r="I76" i="8"/>
  <c r="I77" i="8"/>
  <c r="I78" i="8"/>
  <c r="I79" i="8"/>
  <c r="I80" i="8"/>
  <c r="I81" i="8"/>
  <c r="I82" i="8"/>
  <c r="I83" i="8"/>
  <c r="I84" i="8"/>
  <c r="I85" i="8"/>
  <c r="I86" i="8"/>
  <c r="I87" i="8"/>
  <c r="I88" i="8"/>
  <c r="I89" i="8"/>
  <c r="I90" i="8"/>
  <c r="I91" i="8"/>
  <c r="I92" i="8"/>
  <c r="I93" i="8"/>
  <c r="I94" i="8"/>
  <c r="I95" i="8"/>
  <c r="I96" i="8"/>
  <c r="I97" i="8"/>
  <c r="I98" i="8"/>
  <c r="I59" i="8"/>
  <c r="I60" i="8"/>
  <c r="I61" i="8"/>
  <c r="I62" i="8"/>
  <c r="I63" i="8"/>
  <c r="I64" i="8"/>
  <c r="I65" i="8"/>
  <c r="I66" i="8"/>
  <c r="I67" i="8"/>
  <c r="I68" i="8"/>
  <c r="I69" i="8"/>
  <c r="I70" i="8"/>
  <c r="I71" i="8"/>
  <c r="I72" i="8"/>
  <c r="I73" i="8"/>
  <c r="I74" i="8"/>
  <c r="C51" i="8"/>
  <c r="A52" i="8"/>
  <c r="C36" i="8"/>
  <c r="A37" i="8"/>
  <c r="C30" i="8"/>
  <c r="A31" i="8"/>
  <c r="C24" i="8"/>
  <c r="A25" i="8"/>
  <c r="C18" i="8"/>
  <c r="A19" i="8"/>
  <c r="C6" i="8"/>
  <c r="A7" i="8"/>
  <c r="Z25" i="8"/>
  <c r="Y25" i="8"/>
  <c r="X25" i="8"/>
  <c r="Z24" i="8"/>
  <c r="Y24" i="8"/>
  <c r="X24" i="8"/>
  <c r="G58" i="6"/>
  <c r="J22" i="2"/>
  <c r="J27" i="2"/>
  <c r="J32" i="2"/>
  <c r="J61" i="2"/>
  <c r="J70" i="2"/>
  <c r="H13" i="5"/>
  <c r="H12" i="5"/>
  <c r="E17" i="9" l="1"/>
  <c r="J16" i="9" s="1"/>
  <c r="I31" i="9"/>
  <c r="H31" i="9"/>
  <c r="G31" i="9"/>
  <c r="F31" i="9"/>
  <c r="E31" i="9"/>
  <c r="D31" i="9"/>
  <c r="I33" i="9"/>
  <c r="H33" i="9"/>
  <c r="J28" i="9"/>
  <c r="H25" i="9"/>
  <c r="G25" i="9"/>
  <c r="F25" i="9"/>
  <c r="E25" i="9"/>
  <c r="G33" i="9"/>
  <c r="F33" i="9"/>
  <c r="E33" i="9"/>
  <c r="C52" i="8"/>
  <c r="A53" i="8"/>
  <c r="C37" i="8"/>
  <c r="A38" i="8"/>
  <c r="C31" i="8"/>
  <c r="A32" i="8"/>
  <c r="C25" i="8"/>
  <c r="A26" i="8"/>
  <c r="C19" i="8"/>
  <c r="A20" i="8"/>
  <c r="C7" i="8"/>
  <c r="A8" i="8"/>
  <c r="J37" i="2"/>
  <c r="J16" i="2"/>
  <c r="J13" i="2"/>
  <c r="J35" i="2"/>
  <c r="J38" i="2"/>
  <c r="J39" i="2"/>
  <c r="J40" i="2"/>
  <c r="J56" i="2"/>
  <c r="J57" i="2"/>
  <c r="J58" i="2"/>
  <c r="J59" i="2"/>
  <c r="J60" i="2"/>
  <c r="J68" i="2"/>
  <c r="J69" i="2"/>
  <c r="J72" i="2"/>
  <c r="J73" i="2"/>
  <c r="J29" i="2"/>
  <c r="J24" i="2"/>
  <c r="J25" i="2"/>
  <c r="J26" i="2"/>
  <c r="J23" i="2"/>
  <c r="J14" i="2"/>
  <c r="J15" i="2"/>
  <c r="J17" i="2"/>
  <c r="J18" i="2"/>
  <c r="J19" i="2"/>
  <c r="J30" i="9" l="1"/>
  <c r="I34" i="9"/>
  <c r="I35" i="9" s="1"/>
  <c r="J24" i="9"/>
  <c r="J32" i="9"/>
  <c r="C53" i="8"/>
  <c r="A54" i="8"/>
  <c r="C54" i="8" s="1"/>
  <c r="C38" i="8"/>
  <c r="A39" i="8"/>
  <c r="C39" i="8" s="1"/>
  <c r="C32" i="8"/>
  <c r="A33" i="8"/>
  <c r="C33" i="8" s="1"/>
  <c r="C26" i="8"/>
  <c r="A27" i="8"/>
  <c r="C27" i="8" s="1"/>
  <c r="C20" i="8"/>
  <c r="A21" i="8"/>
  <c r="C21" i="8" s="1"/>
  <c r="X26" i="8"/>
  <c r="Y26" i="8"/>
  <c r="Z26" i="8"/>
  <c r="C8" i="8"/>
  <c r="A9" i="8"/>
  <c r="C9" i="8" s="1"/>
  <c r="Z27" i="8"/>
  <c r="X31" i="8"/>
  <c r="U31" i="8" s="1"/>
  <c r="Y31" i="8"/>
  <c r="Z31" i="8"/>
  <c r="X66" i="8"/>
  <c r="Y66" i="8"/>
  <c r="Z66" i="8"/>
  <c r="X67" i="8"/>
  <c r="Y67" i="8"/>
  <c r="J71" i="2"/>
  <c r="J34" i="8" l="1"/>
  <c r="K34" i="8"/>
  <c r="X27" i="8"/>
  <c r="Y27" i="8"/>
  <c r="Z67" i="8"/>
  <c r="X68" i="8"/>
  <c r="Y68" i="8"/>
  <c r="Z68" i="8"/>
  <c r="X69" i="8"/>
  <c r="Y69" i="8"/>
  <c r="Z69" i="8"/>
  <c r="X70" i="8"/>
  <c r="Y70" i="8"/>
  <c r="Z70" i="8"/>
  <c r="X74" i="8"/>
  <c r="Y74" i="8"/>
  <c r="Z74" i="8"/>
  <c r="X106" i="8"/>
  <c r="Y106" i="8"/>
  <c r="Z106" i="8"/>
  <c r="X107" i="8"/>
  <c r="Y107" i="8"/>
  <c r="Z107" i="8"/>
  <c r="X108" i="8"/>
  <c r="Y108" i="8"/>
  <c r="Z108" i="8"/>
  <c r="X109" i="8"/>
  <c r="Y109" i="8"/>
  <c r="Z109" i="8"/>
  <c r="X110" i="8"/>
  <c r="Y110" i="8"/>
  <c r="Z110" i="8"/>
  <c r="X114" i="8"/>
  <c r="Y114" i="8"/>
  <c r="Z114" i="8"/>
  <c r="U114" i="8" l="1"/>
  <c r="U74" i="8"/>
  <c r="J117" i="8" l="1"/>
  <c r="K117" i="8"/>
  <c r="J77" i="8"/>
  <c r="K77" i="8"/>
  <c r="I20" i="2"/>
  <c r="I21" i="2"/>
  <c r="J20" i="2" l="1"/>
  <c r="C14" i="9"/>
  <c r="D15" i="9" s="1"/>
  <c r="J21" i="2"/>
  <c r="J14" i="9" l="1"/>
  <c r="E7" i="9"/>
  <c r="D7" i="9"/>
  <c r="C7" i="9"/>
  <c r="B7" i="9"/>
  <c r="J28" i="2" l="1"/>
  <c r="J30" i="2"/>
  <c r="J31" i="2"/>
  <c r="C18" i="9" l="1"/>
  <c r="D19" i="9" l="1"/>
  <c r="E19" i="9"/>
  <c r="J18" i="9" l="1"/>
  <c r="J33" i="2"/>
  <c r="J47" i="2"/>
  <c r="I34" i="2"/>
  <c r="J34" i="2" l="1"/>
  <c r="I36" i="2"/>
  <c r="J36" i="2" l="1"/>
  <c r="I41" i="2"/>
  <c r="J41" i="2" s="1"/>
  <c r="C20" i="9" l="1"/>
  <c r="J42" i="2"/>
  <c r="E21" i="9" l="1"/>
  <c r="D21" i="9"/>
  <c r="D34" i="9" l="1"/>
  <c r="D35" i="9" s="1"/>
  <c r="J20" i="9"/>
  <c r="J55" i="2"/>
  <c r="I43" i="2"/>
  <c r="I44" i="2"/>
  <c r="J44" i="2" s="1"/>
  <c r="I45" i="2"/>
  <c r="J45" i="2" s="1"/>
  <c r="I46" i="2"/>
  <c r="J43" i="2" l="1"/>
  <c r="J46" i="2"/>
  <c r="I48" i="2"/>
  <c r="J48" i="2" s="1"/>
  <c r="I49" i="2"/>
  <c r="J49" i="2" l="1"/>
  <c r="I50" i="2"/>
  <c r="J50" i="2" s="1"/>
  <c r="I51" i="2"/>
  <c r="J51" i="2" s="1"/>
  <c r="I52" i="2"/>
  <c r="J52" i="2" s="1"/>
  <c r="I53" i="2"/>
  <c r="J53" i="2" s="1"/>
  <c r="I54" i="2"/>
  <c r="C22" i="9" s="1"/>
  <c r="J54" i="2" l="1"/>
  <c r="E23" i="9"/>
  <c r="F23" i="9"/>
  <c r="H23" i="9"/>
  <c r="H34" i="9" s="1"/>
  <c r="H35" i="9" s="1"/>
  <c r="G23" i="9"/>
  <c r="J22" i="9" l="1"/>
  <c r="E34" i="9"/>
  <c r="E35" i="9" s="1"/>
  <c r="J67" i="2"/>
  <c r="I62" i="2"/>
  <c r="J62" i="2" s="1"/>
  <c r="I63" i="2"/>
  <c r="J63" i="2" s="1"/>
  <c r="I64" i="2"/>
  <c r="J64" i="2" s="1"/>
  <c r="I65" i="2"/>
  <c r="I83" i="2" s="1"/>
  <c r="I66" i="2"/>
  <c r="J66" i="2" s="1"/>
  <c r="J65" i="2" l="1"/>
  <c r="C26" i="9"/>
  <c r="F27" i="9" l="1"/>
  <c r="G27" i="9"/>
  <c r="G34" i="9" s="1"/>
  <c r="G35" i="9" s="1"/>
  <c r="F34" i="9" l="1"/>
  <c r="F35" i="9" s="1"/>
  <c r="J26" i="9"/>
  <c r="J34" i="9" s="1"/>
  <c r="E44" i="5"/>
  <c r="E45" i="5"/>
  <c r="E43" i="5"/>
  <c r="E66" i="5"/>
  <c r="E47" i="5"/>
  <c r="E65" i="5"/>
  <c r="E51" i="5"/>
  <c r="E36" i="5"/>
  <c r="E52" i="5"/>
  <c r="E50" i="5"/>
  <c r="E62" i="5"/>
  <c r="E46" i="5"/>
  <c r="E54" i="5"/>
  <c r="E63" i="5"/>
  <c r="E28" i="5"/>
  <c r="E64" i="5"/>
  <c r="E33" i="5"/>
  <c r="E41" i="5"/>
  <c r="E34" i="5"/>
  <c r="E48" i="5"/>
  <c r="E53" i="5"/>
  <c r="E31" i="5"/>
  <c r="E49" i="5"/>
  <c r="E30"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F40" authorId="0" shapeId="0" xr:uid="{F6EE1CDE-2E99-4449-914D-404BEDC3955D}">
      <text>
        <r>
          <rPr>
            <sz val="9"/>
            <color indexed="8"/>
            <rFont val="Segoe UI"/>
            <family val="2"/>
          </rPr>
          <t>Informar a data-base do CTEF no formato mm-aaaa.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I8" authorId="0" shapeId="0" xr:uid="{126E2CDD-A843-4128-9788-36D3FEDF3FE8}">
      <text>
        <r>
          <rPr>
            <b/>
            <sz val="9"/>
            <color indexed="8"/>
            <rFont val="Tahoma"/>
            <family val="2"/>
          </rPr>
          <t xml:space="preserve">FILTRO:
</t>
        </r>
        <r>
          <rPr>
            <sz val="9"/>
            <color indexed="8"/>
            <rFont val="Tahoma"/>
            <family val="2"/>
          </rPr>
          <t>Após a conclusão do Orçamento, utilize o filtro nessa coluna com o valor "F" para ocultar linhas não utilizadas.</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<sst xmlns="http://schemas.openxmlformats.org/spreadsheetml/2006/main" count="1262" uniqueCount="515">
  <si>
    <t>Referência:</t>
  </si>
  <si>
    <t>Endereço:</t>
  </si>
  <si>
    <t>ITEM</t>
  </si>
  <si>
    <t>1.1</t>
  </si>
  <si>
    <t>m²</t>
  </si>
  <si>
    <t>1.2</t>
  </si>
  <si>
    <t>1.3</t>
  </si>
  <si>
    <t>m³</t>
  </si>
  <si>
    <t>2.1</t>
  </si>
  <si>
    <t>2.2</t>
  </si>
  <si>
    <t>2.3</t>
  </si>
  <si>
    <t>2.4</t>
  </si>
  <si>
    <t>ESQUADRIAS</t>
  </si>
  <si>
    <t>3.1</t>
  </si>
  <si>
    <t>3.2</t>
  </si>
  <si>
    <t>3.3</t>
  </si>
  <si>
    <t>3.4</t>
  </si>
  <si>
    <t>4.1</t>
  </si>
  <si>
    <t>4.2</t>
  </si>
  <si>
    <t>4.3</t>
  </si>
  <si>
    <t>4.4</t>
  </si>
  <si>
    <t>5.1</t>
  </si>
  <si>
    <t>6.1</t>
  </si>
  <si>
    <t>6.2</t>
  </si>
  <si>
    <t>PINTURA</t>
  </si>
  <si>
    <t>7.1</t>
  </si>
  <si>
    <t>7.2</t>
  </si>
  <si>
    <t>7.3</t>
  </si>
  <si>
    <t>8.1</t>
  </si>
  <si>
    <t>8.2</t>
  </si>
  <si>
    <t>9.1</t>
  </si>
  <si>
    <t>9.2</t>
  </si>
  <si>
    <t>m</t>
  </si>
  <si>
    <t>9.3</t>
  </si>
  <si>
    <t>CÓDIGO</t>
  </si>
  <si>
    <t>DESCRIÇÃO</t>
  </si>
  <si>
    <t>VALOR</t>
  </si>
  <si>
    <t>1.4</t>
  </si>
  <si>
    <t>1.5</t>
  </si>
  <si>
    <t>1.6</t>
  </si>
  <si>
    <t>1.7</t>
  </si>
  <si>
    <t>REVESTIMENTOS</t>
  </si>
  <si>
    <t>un.</t>
  </si>
  <si>
    <t>GESSO / FORRO</t>
  </si>
  <si>
    <t>BASE/CIVIL</t>
  </si>
  <si>
    <t>CORTES / ADAPTAÇÕES</t>
  </si>
  <si>
    <t>ELÉTRICA</t>
  </si>
  <si>
    <t>H</t>
  </si>
  <si>
    <t>h</t>
  </si>
  <si>
    <t>Engenheiro civil pleno</t>
  </si>
  <si>
    <t>Placa de obra</t>
  </si>
  <si>
    <t>SERVIÇOS PRELIMINARES / ADMINISTRAÇÃO</t>
  </si>
  <si>
    <t>DEMOLIÇÃO DE REVESTIMENTO CERÂMICO, DE FORMA MANUAL, SEM REAPROVEITAMENTO. AF_09/2023</t>
  </si>
  <si>
    <t>REMOÇÃO DE PORTAS, DE FORMA MANUAL, SEM REAPROVEITAMENTO. AF_09/2023</t>
  </si>
  <si>
    <t>ALVENARIA DE VEDAÇÃO DE BLOCOS CERÂMICOS FURADOS NA HORIZONTAL DE 9X19X19 CM (ESPESSURA 9 CM) E ARGAMASSA DE ASSENTAMENTO COM PREPARO MANUAL. AF_12/2021</t>
  </si>
  <si>
    <t>DEMOLIÇÃO DE REVESTIMENTO , DE FORMA MANUAL, SEM REAPROVEITAMENTO. AF_09/2023</t>
  </si>
  <si>
    <t>REMOÇÃO DE ENTULHO CLASSE A (ALVENARIA, CONCRETO, ARGAMASSAS E CERÂMICOS) POR DUTO DE ENTULHO E ACONDICIONAMENTO FINAL EM CAÇAMBA ESTACIONÁRIA. EXCLUSO FRETE. AF_09/2025</t>
  </si>
  <si>
    <t>TRANSPORTE COM CAMINHÃO BASCULANTE DE 6 M³, EM VIA URBANA PAVIMENTADA, DMT ATÉ 30 KM (UNIDADE: M3XKM). AF_02/2026</t>
  </si>
  <si>
    <t>m³xkm</t>
  </si>
  <si>
    <t>CONTRAPISO EM ARGAMASSA TRAÇO 1:4 (CIMENTO E AREIA), PREPARO MECÂNICO COM BETONEIRA 400 L, APLICADO EM ÁREAS SECAS SOBRE LAJE, NÃO ADERIDO, ACABAMENTO NÃO REFORÇADO, ESPESSURA 6CM. AF_07/2021</t>
  </si>
  <si>
    <t>REVESTIMENTO CERÂMICO PARA PISO COM PLACAS TIPO PORCELANATO DE DIMENSÕES 80X80 CM APLICADA EM AMBIENTES DE ÁREA MENOR QUE 5 M². AF_02/2023_PE</t>
  </si>
  <si>
    <t>PISO EM PEDRA  ASSENTADO SOBRE ARGAMASSA 1:3 (CIMENTO E AREIA). AF_02/2026</t>
  </si>
  <si>
    <t>DEMOLIÇÃO DE ALVENARIA DE TIJOLO MACIÇO, DE FORMA MANUAL, SEM REAPROVEITAMENTO. AF_09/2023</t>
  </si>
  <si>
    <t>JOELHO 90 GRAUS, PVC, SOLDÁVEL, DN 25MM, INSTALADO EM RAMAL OU SUB-RAMAL DE ÁGUA - FORNECIMENTO E INSTALAÇÃO. AF_06/2022</t>
  </si>
  <si>
    <t>TUBO, PVC, SOLDÁVEL, DE 25MM, INSTALADO EM RAMAL OU SUB-RAMAL DE ÁGUA - FORNECIMENTO E INSTALAÇÃO. AF_06/2022</t>
  </si>
  <si>
    <t>TUBO PVC, SERIE NORMAL, ESGOTO PREDIAL, DN 100 MM, FORNECIDO E INSTALADO EM RAMAL DE DESCARGA OU RAMAL DE ESGOTO SANITÁRIO. AF_08/2022</t>
  </si>
  <si>
    <t>JOELHO 45 GRAUS, PVC, SERIE NORMAL, ESGOTO PREDIAL, DN 40 MM, JUNTA SOLDÁVEL, FORNECIDO E INSTALADO EM RAMAL DE DESCARGA OU RAMAL DE ESGOTO SANITÁRIO. AF_08/2022</t>
  </si>
  <si>
    <t>REMOÇÃO DE LUMINÁRIAS, DE FORMA MANUAL, SEM REAPROVEITAMENTO. AF_09/2023</t>
  </si>
  <si>
    <t>ELETRICISTA COM ENCARGOS COMPLEMENTARES</t>
  </si>
  <si>
    <t>AUXILIAR DE ELETRICISTA COM ENCARGOS COMPLEMENTARES</t>
  </si>
  <si>
    <t>REMOÇÃO DE INTERRUPTORES/TOMADAS ELÉTRICAS, DE FORMA MANUAL, SEM REAPROVEITAMENTO. AF_09/2023</t>
  </si>
  <si>
    <t>INTERRUPTOR SIMPLES (1 MÓDULO) COM 2 TOMADAS DE EMBUTIR 2P+T 10 A, INCLUINDO SUPORTE E PLACA - FORNECIMENTO E INSTALAÇÃO. AF_03/2023</t>
  </si>
  <si>
    <t>TOMADA BAIXA DE EMBUTIR (6 MÓDULOS), 2P+T 10 A, SEM SUPORTE E SEM PLACA - FORNECIMENTO E INSTALAÇÃO. AF_03/2023</t>
  </si>
  <si>
    <t>FORRO EM DRYWALL, PARA AMBIENTES COMERCIAIS, INCLUSIVE ESTRUTURA BIRECIONAL DE FIXAÇÃO. AF_08/2023_PS</t>
  </si>
  <si>
    <t>APLICAÇÃO MANUAL DE GESSO DESEMPENADO (SEM TALISCAS) EM TETO DE AMBIENTES COM PAREDES EM PÉ DIREITO DUPLO E ÁREA MENOR QUE 5M², ESPESSURA DE 1,0CM. AF_03/2023</t>
  </si>
  <si>
    <t>APLICAÇÃO MANUAL DE GESSO SARRAFEADO (COM TALISCAS) EM PAREDES COM PÉ DIREITO DUPLO, ESPESSURA DE 1,5CM. AF_03/2023</t>
  </si>
  <si>
    <t>SERVIÇO</t>
  </si>
  <si>
    <t>PORTA DE CORRER DE ALUMÍNIO, COM DUAS FOLHAS PARA VIDRO, INCLUSO VIDRO LISO INCOLOR, FECHADURA E PUXADOR, SEM ALIZAR. AF_10/2025</t>
  </si>
  <si>
    <t>MONTADOR DE ESTRUTURAS METÁLICAS COM ENCARGOS COMPLEMENTARES</t>
  </si>
  <si>
    <t>AUXILIAR DE SERRALHEIRO COM ENCARGOS COMPLEMENTARES</t>
  </si>
  <si>
    <t>KG</t>
  </si>
  <si>
    <t>PERFIL DE ALUMINIO ANODIZADO (KG)</t>
  </si>
  <si>
    <t>PINTURA LÁTEX ACRÍLICA PREMIUM, APLICAÇÃO MANUAL EM PAREDES, DUAS DEMÃOS. AF_04/2023</t>
  </si>
  <si>
    <t>PINTURA LÁTEX ACRÍLICA PREMIUM, APLICAÇÃO MANUAL EM TETO, DUAS DEMÃOS. AF_04/2023</t>
  </si>
  <si>
    <t>FORNECIMENTO E INSTALAÇÃO DE PLACA DE OBRA COM CHAPA GALVANIZADA E ESTRUTURA DE MADEIRA. AF_03/2022_PS</t>
  </si>
  <si>
    <t>ENCARREGADO GERAL COM ENCARGOS COMPLEMENTARES</t>
  </si>
  <si>
    <t>Encarregado Geral</t>
  </si>
  <si>
    <t>DEMOLIÇÃO DE REVESTIMENTO CERÂMICO PLENÁRIO, RECEPÇÃO E CORREDOR</t>
  </si>
  <si>
    <t>DEMOLIÇÃO DE ALVENARIA DE TIJOLO 1M FRONTAL DO PALCO</t>
  </si>
  <si>
    <t>DEMOLIÇÃO E REBAIXAMENTO DE 25CM DO PISO DO PALCO</t>
  </si>
  <si>
    <t>DEMOLIÇÃO DE FORRO DE GESSO PLENÁRIO</t>
  </si>
  <si>
    <t>GESSEIRO COM ENCARGOS COMPLEMENTARES</t>
  </si>
  <si>
    <t>REMOÇÃO DE DETALHE FIXO DA PAREDE DO PLENÁRIO</t>
  </si>
  <si>
    <t>REMOÇAO DE PORTA E BATENTE PLENÁRIO DE RECEPÇÃO</t>
  </si>
  <si>
    <t xml:space="preserve">REQUADRO DE ALVENARIA NA PAREDE DAS PORTAS RETIRADAS </t>
  </si>
  <si>
    <t>CARGA MANUAL DE ENTULHO</t>
  </si>
  <si>
    <t>TRANSPORTE DE ENTULHO</t>
  </si>
  <si>
    <t>CONSTRUÇÃO DE BASE BAIXA E ACABAMENTO CENTRO DOS VEREADORES</t>
  </si>
  <si>
    <t>CONSTRUÇÃO DE BASE E ACABAMENTO NIVELADA AO PALCO P TRIBUNA</t>
  </si>
  <si>
    <t>ASSENTAMENTO DE REVESTIMENTO CERAMICO + RODAPÉ 15cm</t>
  </si>
  <si>
    <t>ASSENTAMENTO DE PEDRA NATURAL DE 1,2X1,2m NO PISO PISO DO PALCO</t>
  </si>
  <si>
    <t xml:space="preserve">CHUMBAR PEDRA NATURAL DE 1,2X1,2m NA FRENTE DO PALCO </t>
  </si>
  <si>
    <t>ASSENTAMENTO DE PEDRA NATURAL EM PAREDE 40,6X61cm</t>
  </si>
  <si>
    <t>DEMOLIÇÃO DE LAJES, EM CONCRETO ARMADO, DE FORMA MANUAL, SEM REAPROVEITAMENTO. AF_09/2023</t>
  </si>
  <si>
    <t>CORTAR LAGE E REBOCAR P NOVA ILUMINAÇÃO EM NO TETO DE LAGE PLENÁRIO</t>
  </si>
  <si>
    <t>CORTAR PAREDE NA RECEPÇÃO PARA NOVO PONTO DE TV</t>
  </si>
  <si>
    <t>CORTAR PISO NA RECEPÇÃO PARA NOVO PONTO DE ELÉTRICA BALCÃO DE ATENDIMENTO</t>
  </si>
  <si>
    <t>CORTAR PAREDE NA RECEPÇÃO PARA NOVO PONTO DE ELÉTRICA P PORTA</t>
  </si>
  <si>
    <t>CORTAR E REALOCAR PONTO DE ÁGUA E ESGOTO DA RECEPÇÃO</t>
  </si>
  <si>
    <t>ENCANADOR OU BOMBEIRO HIDRÁULICO COM ENCARGOS COMPLEMENTARES</t>
  </si>
  <si>
    <t>REMOÇÃO DE LUMINÁRIAS NA RECEPÇÃO, PLENÁRIO E CORREDOR ATÉ PORTA VIDRO</t>
  </si>
  <si>
    <t>DESINSTALAÇÃO DE TELEVISOR, CAMERA, PROJETOR E TELA</t>
  </si>
  <si>
    <t>DESINSTALAR TECLAS E INTERRUPTORES DA RECEPÇÃO, CORREDOR E PLENÁRIO</t>
  </si>
  <si>
    <t>INSTALAR NOVAS TECLAS E INTERRUPTORES DA RECEPÇÃO, CORREDOR E PLENÁRIO</t>
  </si>
  <si>
    <t>REALOCAR PONTOS ELÉTRICOS NO PISO DO BALCÃO DE ATENDIMENTO</t>
  </si>
  <si>
    <t>FAZER NOVA ELÉTRICA NA PORTA DE ENTRADA DA RECEPÇÃO P PORTA AUTOMATICA</t>
  </si>
  <si>
    <t>FAZER NOVA ELÉTRICA PONTO DE TV</t>
  </si>
  <si>
    <t>REBAIXO DE FORRO DE GESSO COM PLACA DE DRYWALL NA RECEPÇÃO E CORREDOR</t>
  </si>
  <si>
    <t>SANCA DE GESSO LINEAR NAS LATERAIS DA RECEOÇÃO E CORREDOR</t>
  </si>
  <si>
    <t>REBAIXO DE GESSO COM NICHO CIRCULAR NO TETO DO PALCO COM REFORÇO P MEBRANA</t>
  </si>
  <si>
    <t>REBOCO FINO DE GESSO NO TETO DO PLENÁRIO PARA PINTURA E MARCENARIA</t>
  </si>
  <si>
    <t>REBOCO FINO DE GESSO NAS PAREDES DO PLENÁRIO A SEREM PINTADAS</t>
  </si>
  <si>
    <t>PORTA DE ALUMÍNIO DE ABRIR PARA VIDRO SEM GUARNIÇÃO, 87X210CM, FIXAÇÃO COM PARAFUSOS, INCLUSIVE VIDROS - FORNECIMENTO E INSTALAÇÃO. AF_10/2025</t>
  </si>
  <si>
    <t>PORTA EM ESQUADRIA DE ALUMINIO INOX E VIDRO REFLETA PRATA DE CORRER</t>
  </si>
  <si>
    <t>PORTA EM ESQUADRIA DE ALUMINIO INOX E VIDRO REFLETA PRATA DE SAIDA DE EMERGENCIA</t>
  </si>
  <si>
    <t>BRISES EM ALUMINIO ACABAMENTO FOSCO</t>
  </si>
  <si>
    <t>PINTURA INTERNA PAREDE PLENÁRIO</t>
  </si>
  <si>
    <t>PINTURA INTERNA TETO PLENÁRIO RECEPÇÃO E CORREDOR</t>
  </si>
  <si>
    <t>1.8</t>
  </si>
  <si>
    <t>1.9</t>
  </si>
  <si>
    <t>1.10</t>
  </si>
  <si>
    <t>4.5</t>
  </si>
  <si>
    <t>4.6</t>
  </si>
  <si>
    <t>4.7</t>
  </si>
  <si>
    <t>4.8</t>
  </si>
  <si>
    <t>4.9</t>
  </si>
  <si>
    <t>5.2</t>
  </si>
  <si>
    <t>5.3</t>
  </si>
  <si>
    <t>5.4</t>
  </si>
  <si>
    <t>5.5</t>
  </si>
  <si>
    <t>5.6</t>
  </si>
  <si>
    <t>5.7</t>
  </si>
  <si>
    <t>5.8</t>
  </si>
  <si>
    <t>5.9</t>
  </si>
  <si>
    <t>5.10</t>
  </si>
  <si>
    <t>5.11</t>
  </si>
  <si>
    <t>5.12</t>
  </si>
  <si>
    <t>6.3</t>
  </si>
  <si>
    <t>6.4</t>
  </si>
  <si>
    <t>6.5</t>
  </si>
  <si>
    <t>7.4</t>
  </si>
  <si>
    <t>7.5</t>
  </si>
  <si>
    <t>DEMOLIÇÕES E REMOÇÕES</t>
  </si>
  <si>
    <t>QUANT.</t>
  </si>
  <si>
    <t>SERVENTE COM ENCARGOS COMPLEMENTARES</t>
  </si>
  <si>
    <t>EXECUÇÃO DE SISTEMA DE ILUMINAÇÃO INTERNA, CONTEMPLANDO REALOCAÇÃO DE PONTOS ELÉTRICOS E INSTALAÇÃO DE LUMINÁRIAS (SPOTS, PENDENTES, DOWNLIGHTS E FITAS DE LED) EM TETO DE GESSO E SANCAS, COM FORNECIMENTO E INSTALAÇÃO.</t>
  </si>
  <si>
    <t>CABO DE COBRE FLEXÍVEL ISOLADO, 2,5 MM², ANTI-CHAMA 450/750 V, PARA CIRCUITOS TERMINAIS - FORNECIMENTO E INSTALAÇÃO. AF_03/2023</t>
  </si>
  <si>
    <t>LUMINÁRIA TIPO PLAFON CIRCULAR, DE SOBREPOR, COM LED DE 12/13 W - FORNECIMENTO E INSTALAÇÃO. AF_09/2024</t>
  </si>
  <si>
    <t>NIVELAMENTO DE RAMPA DE ACESSO P/ PALCO</t>
  </si>
  <si>
    <t>NIVELAMENTO DE PISO DEMOLIDO</t>
  </si>
  <si>
    <t>Objeto</t>
  </si>
  <si>
    <t>Descrição dos Serviços</t>
  </si>
  <si>
    <t>Critérios de Orçamentação</t>
  </si>
  <si>
    <t>A presente planilha orçamentária foi elaborada com base na Tabela SINAPI – Sistema Nacional de Pesquisa de Custos e Índices da Construção Civil, considerando a versão mais atual disponível para o Estado de Minas Gerais:</t>
  </si>
  <si>
    <t>Sinapi MG - 03/2026</t>
  </si>
  <si>
    <t>Disposições complementares e itens não contemplados na sinapi</t>
  </si>
  <si>
    <t>Reforma do plenário, recepção e corredores – adequação arquitetônica, civil e instalações</t>
  </si>
  <si>
    <t>Obra:</t>
  </si>
  <si>
    <t>UNID.</t>
  </si>
  <si>
    <t>Determinados elementos previstos no projeto arquitetônico não possuem correspondência direta na Tabela SINAPI, em função de suas características específicas, personalizadas ou de natureza predominantemente estética, mobiliária, tecnológica ou de fornecimento especial.
Enquadram-se nessa condição, dentre outros, os seguintes itens:
Sistema de tela tensionada no teto do plenário;
Luminárias decorativas com especificação comercial, incluindo pendentes, fitas de LED e luminárias especiais;
Mobiliário sob medida e elementos de marcenaria, como bancadas, aparadores, painéis em MDF, estruturas curvas e portas mimetizadas;
Elementos arquitetônicos de acabamento diferenciado, incluindo painéis ripados, vazados e revestimentos decorativos;
Forros e acabamentos especiais em MDF e sistemas integrados de iluminação e revestimento;
Equipamentos e mobiliários diversos, como cadeiras, poltronas e itens de ambientação;
Equipamentos eletroeletrônicos e utilidades (televisores, purificadores, cafeteiras, entre outros);
Elementos de comunicação visual e identidade institucional, como totens, placas indicativas e brasões;
Objetos decorativos e itens de composição estética do ambiente.
Tais itens não são contemplados na base SINAPI por não se tratarem de serviços padronizados de engenharia civil, mas sim de componentes definidos em projeto arquitetônico, frequentemente associados a fornecedores específicos, marcas, acabamentos diferenciados ou soluções técnicas exclusivas.
Dessa forma, sua definição, especificação e quantificação deverão ser verificadas e validadas conforme:
Projeto arquitetônico executivo;
Memorial descritivo da obra;
Detalhamentos técnicos fornecidos pelo responsável pelo projeto;
Estudos complementares de interiores e ambientação.
Para fins de orçamento e execução, estes itens deverão:
Ser previamente analisados e aprovados pelo responsável técnico e/ou autor do projeto arquitetônico;
Ser compatibilizados com as demais disciplinas envolvidas (estrutura, elétrica, gesso, entre outras);
Ter seus custos definidos com base em levantamento específico, cotações de mercado ou composição própria, quando aplicável.
A adoção dessas diretrizes assegura que o orçamento mantenha a conformidade com a base SINAPI para os serviços de engenharia, ao mesmo tempo em que preserva a fidelidade ao projeto arquitetônico proposto, garantindo coerência técnica, rastreabilidade dos custos e segurança para execução e fiscalização da obra.</t>
  </si>
  <si>
    <t>A presente planilha orçamentária contempla os serviços necessários para a reforma e modernização do plenário, recepção e áreas de circulação, abrangendo intervenções de natureza civil, arquitetônica e de instalações prediais.
Os serviços incluem, de forma geral:
Demolições e remoções de revestimentos, alvenarias e elementos existentes;
Adequações estruturais pontuais, cortes e rebaixamentos de piso e laje;
Execução de bases, regularizações e nivelamentos em contrapiso;
Aplicação de revestimentos cerâmicos e em pedra natural;
Execução de sistema de forros em drywall, sancas e acabamentos em gesso;
Adequações hidráulicas com realocação de pontos de água e esgoto;
Execução e adequação das instalações elétricas, incluindo redistribuição de pontos e instalação de sistema de iluminação interna;
Instalação de esquadrias em alumínio e vidro;
Serviços de pintura interna;
Execução de elementos metálicos e arquitetônicos, como brises;
Serviços preliminares e administração da obra.</t>
  </si>
  <si>
    <t>ENGENHEIRO CIVIL DE OBRA PLENO COM ENCARGOS COMPLEMENTARES</t>
  </si>
  <si>
    <t>DEMOLIÇÃO E REBAIXAMENTO DE 25CM DO PISO DO PALCO DO PLENÁRIO - conforme proj Arq folha 03/21</t>
  </si>
  <si>
    <t>DEMOLIÇÃO DE FORRO DE GESSO DO PALCO PLENÁRIO  - conforme proj Arq folha 03/21</t>
  </si>
  <si>
    <t>DEMOLIÇÃO DE FORRO DE GESSO E MOLDURAS DA RECEPÇÃO, PLENARIO E CORREDOR - conforme proj Arq folha 03/21</t>
  </si>
  <si>
    <t>CÁLCULO</t>
  </si>
  <si>
    <t>REQUADRO DE ALVENARIA NA PAREDE DAS PORTAS RETIRADAS  - conforme proj Arq folha 03/21</t>
  </si>
  <si>
    <t>REMOÇÃO DE DETALHE FIXO DA PAREDE DO PLENÁRIO  ( parede fundo de 8,45x3m )</t>
  </si>
  <si>
    <t>REVESTIMENTO DO PISO PLENÁRIO, RECEPÇÃO E CORREDOR - conforme proj Arq folha 03/21</t>
  </si>
  <si>
    <t>DEMOLIÇÃO DA PARTE FRONTAL DO PALCO DO PLENÁRIO - conforme proj Arq folha 02/21</t>
  </si>
  <si>
    <t>REMOÇAO DE PORTAS E BATENTES PLENÁRIO DE RECEPÇÃO 11 UNIDADES - conforme proj Arq folha 03/21</t>
  </si>
  <si>
    <t xml:space="preserve">CARGA MANUAL DE ENTULHO 
PISO: 240m2 X 0,10 = 42M3
PAREDE (DESCASCAR): 8,45m X 0,05 = 24M2 
</t>
  </si>
  <si>
    <t>CONSTRUÇÃO DE BASE TIPO TABLADO, BAIXA EM FORMATO DE COROA CIRCULAR ( ANEL PARCIAL )  3,36X1,54M - conforme/igual proj Arq de marcenaria folha 11/21</t>
  </si>
  <si>
    <t>CONSTRUÇÃO DE BASE CONFORME ELEMENTO CURVO EM ARCO DE ACABAMENTO NIVELADO AO PALCO PARA  TRIBUNA - conforme/igual proj Arq de marcenaria folha 15/21</t>
  </si>
  <si>
    <t>NIVELAMENTO E INTERLIGAÇÃO DE RAMPA DE ACESSO P/ PALCO PLENARIO, DIMENSAO 4X0,94M</t>
  </si>
  <si>
    <t>NIVELAMENTO DE PISO DEMOLIDO DO PLENÁRIO, RECEPÇÃO E CORREDOR - conforme proj Arq folha 03/21</t>
  </si>
  <si>
    <t xml:space="preserve">Rua Rogério Gissoni 450, Ouro Fino, MG - CEP 37570-000 </t>
  </si>
  <si>
    <t>Câmara Municipal de Ouro Fino</t>
  </si>
  <si>
    <t>Reforma do plenário, recepção e corredor – adequação arquitetônica, civil e instalações.</t>
  </si>
  <si>
    <t>TRANSPORTE DE ENTULHO ( 150m3/6m3= 25 caminhões )</t>
  </si>
  <si>
    <t>Total Geral com BDI (25%)</t>
  </si>
  <si>
    <t>BDI (25%)</t>
  </si>
  <si>
    <t>PLANILHA DE COMPOSIÇÃO ORÇAMENTÁRIA</t>
  </si>
  <si>
    <t>PLANILHA DE MEMÓRIA DE CÁLCULO</t>
  </si>
  <si>
    <t>A presente Planilha de Memória de Cálculo foi elaborada com a finalidade de demonstrar os critérios, quantitativos e metodologias adotados para o levantamento dos itens que compõem o orçamento da reforma e modernização do plenário, recepção e áreas de circulação.
A memória de cálculo apresenta o detalhamento das medições realizadas com base nos projetos arquitetônicos, complementares e especificações técnicas, servindo como suporte para a definição das quantidades previstas na planilha orçamentária e na planilha de composição de orçamentos.</t>
  </si>
  <si>
    <t>A elaboração da presente Memória de Cálculo observou critérios técnicos de quantificação baseados nos projetos executivos, detalhamentos arquitetônicos, especificações técnicas e levantamentos realizados para a reforma e modernização dos ambientes contemplados.</t>
  </si>
  <si>
    <t>21 unidades de pranchas do projeto arquitetônico executivo técnico, DEZ/2025.</t>
  </si>
  <si>
    <t>Os valores adotados na composição orçamentária foram obtidos por meio de pesquisa de mercado realizada junto a três fornecedores ou empresas especializadas para cada item, serviço ou produto, considerando propostas compatíveis com as especificações técnicas do projeto."</t>
  </si>
  <si>
    <t>A composição orçamentária foi elaborada a partir da análise comparativa das cotações recebidas, buscando assegurar a adequação dos preços às condições praticadas no mercado.Os quantitativos foram levantados em metros lineares (m), unidades (un) e metros quadrados (m2), conforme as características de cada item, com base nas dimensões e especificações constantes nos projetos e detalhamentos técnicos.</t>
  </si>
  <si>
    <t>A presente Planilha de Composição de Orçamentos contempla os itens e serviços necessários para a reforma e modernização do plenário, recepção e áreas de circulação, abrangendo fornecimentos especializados que demandam pesquisa de mercado específica para composição dos custos do empreendimento.
Os valores apresentados foram obtidos por meio de cotações realizadas junto a três empresas especializadas para cada item ou grupo de fornecimentos, considerando propostas formais compatíveis com as especificações técnicas e os padrões de qualidade definidos para o projeto. 
A planilha contempla, de forma geral:
-Serviços de marcenaria sob medida, incluindo painéis, revestimentos, bancadas, balcões e demais elementos em madeira ou materiais derivados;
-Serviços de marmoraria, compreendendo bancadas, aparador, revestimentos e demais peças em pedra natural ou industrializada;
-Fornecimento de piso, incluindo materiais, acessórios e serviços correlatos;
-Fornecimento de produtos específicos para instalações elétricas, tais como luminárias, perfis de LED, equipamentos, dispositivos e componentes especiais previstos em projeto;
-Fornecimento de mobiliário corporativo e institucional, incluindo mesas, cadeiras, poltronas, balcões, estações de trabalho e demais itens especificados.
A planilha tem como finalidade subsidiar a estimativa de custos e a instrução do processo de contratação, refletindo os valores obtidos mediante pesquisa de mercado realizada junto a fornecedores e empresas especializadas, em conformidade com as especificações técnicas do projeto e com os preços praticados à época da elaboração do orçamento.</t>
  </si>
  <si>
    <t>ASSENTAMENTO DE PEDRA NATURAL DE 1,2X1,2m NO PISO DO PLENÁRIO conforme folha 03/21 do Proj Arq</t>
  </si>
  <si>
    <t>CHUMBAR PEDRA NATURAL DE 0,25X1,2m NA FRENTE DO PALCO, fazendo a Meia Esquadria das peças - 45 graus</t>
  </si>
  <si>
    <t>SANCA DE GESSO LINEAR NAS LATERAIS DA RECEPÇÃO E CORREDOR</t>
  </si>
  <si>
    <t>PINTURA INTERNA PAREDE PLENÁRIO COR CINZA CLARO</t>
  </si>
  <si>
    <t xml:space="preserve">PINTURA INTERNA TETO PLENÁRIO RECEPÇÃO E CORREDOR - COR BRANCO </t>
  </si>
  <si>
    <t>SERVIÇOS DE MARMORARIA</t>
  </si>
  <si>
    <t>ORÇAMENTOS DE COMPOSIÇÃO</t>
  </si>
  <si>
    <t>EMPRESA</t>
  </si>
  <si>
    <t>A</t>
  </si>
  <si>
    <t>B</t>
  </si>
  <si>
    <t xml:space="preserve">C </t>
  </si>
  <si>
    <t>8.3</t>
  </si>
  <si>
    <t>SERVIÇOS DE MARCENARIA</t>
  </si>
  <si>
    <t>SERVIÇOS DE ILUMINAÇÃO TÉCNICA ESPECIALIZADA</t>
  </si>
  <si>
    <t>PRODUTOS DE ELETRICIDADE TÉCNICA</t>
  </si>
  <si>
    <t>REVESTIMENTOS CERÂMICOS TÉCNICOS</t>
  </si>
  <si>
    <t>REVESTIMENTOS DE PEDRA NATURAL</t>
  </si>
  <si>
    <t>MOBILIÁRIO ESPECIALIZADO - POLTRONAS TIPO AUDITÓRIO PARA O PLENÁRIO</t>
  </si>
  <si>
    <t>MOBILIÁRIO ESPECIALIZADO - CADEIRAS ESTOFADAS PARA A RECEPÇÃO</t>
  </si>
  <si>
    <t>VALOR UNITARIO COM BDI</t>
  </si>
  <si>
    <t xml:space="preserve">VALOR UNITARIO </t>
  </si>
  <si>
    <t>VALOR TOTAL COM BDI</t>
  </si>
  <si>
    <t>COTAÇÕES</t>
  </si>
  <si>
    <t>10.1</t>
  </si>
  <si>
    <t>10.2</t>
  </si>
  <si>
    <t>10.3</t>
  </si>
  <si>
    <t>10.4</t>
  </si>
  <si>
    <t>10.5</t>
  </si>
  <si>
    <t>10.6</t>
  </si>
  <si>
    <t>VB</t>
  </si>
  <si>
    <t>MÉDIA</t>
  </si>
  <si>
    <t>CNPJ</t>
  </si>
  <si>
    <t>Marmoraria Inconfidentes</t>
  </si>
  <si>
    <t>33.842.769/0001-06</t>
  </si>
  <si>
    <t>Marmoraria Monte Siao Everton de Souza Santos LTDA</t>
  </si>
  <si>
    <t xml:space="preserve">10.645.863/0001-70 </t>
  </si>
  <si>
    <t>37.768.075.0001-27</t>
  </si>
  <si>
    <t>Marmoraria Rubi LTDA</t>
  </si>
  <si>
    <t>RAZÃO SOCIAL</t>
  </si>
  <si>
    <t>Marco Antonio de Freitas Bueno</t>
  </si>
  <si>
    <t>NOME FANTASIA</t>
  </si>
  <si>
    <t>Marmoraria Monte Siao</t>
  </si>
  <si>
    <t>Marmoraria Rubi</t>
  </si>
  <si>
    <t>Marcenaria New Decor</t>
  </si>
  <si>
    <t>15.088.056/0001-17</t>
  </si>
  <si>
    <t>Madeireira Irmaos Ribeiro LTDA</t>
  </si>
  <si>
    <t>Madeireira Irmaos Ribeiro</t>
  </si>
  <si>
    <t>Marcenaria New Decor Lucas de Souza Ferreira &amp; Cia LTDA</t>
  </si>
  <si>
    <t xml:space="preserve">Marcenaria &amp; Art Rafael Augusto Silverio Garcia LTDA </t>
  </si>
  <si>
    <t>29.562.927/0001-05</t>
  </si>
  <si>
    <t>Marcenaria &amp; Art</t>
  </si>
  <si>
    <t>27.755.690/0001-4</t>
  </si>
  <si>
    <t xml:space="preserve"> Rh.mk Comercio e Servicos LTDA</t>
  </si>
  <si>
    <t>16.581.874/0001-10</t>
  </si>
  <si>
    <t>Casa do Led</t>
  </si>
  <si>
    <t xml:space="preserve">40.262.985/0001-48 </t>
  </si>
  <si>
    <t>Maria Alessandra Bezerra Ortega LTDA</t>
  </si>
  <si>
    <t>Light Decor</t>
  </si>
  <si>
    <t>13.302.463/0001-50</t>
  </si>
  <si>
    <t>Minas Light</t>
  </si>
  <si>
    <t xml:space="preserve"> Minas Light Materiais Eletricos LTDA</t>
  </si>
  <si>
    <t>48.118.380/0001-90</t>
  </si>
  <si>
    <t>Limatec Instalacoes LTDA</t>
  </si>
  <si>
    <t>Tensoflex</t>
  </si>
  <si>
    <t>Dressall Indústria de Inovação Ltda</t>
  </si>
  <si>
    <t>Dresshall</t>
  </si>
  <si>
    <t>17.895.776/0001-10</t>
  </si>
  <si>
    <t xml:space="preserve">53.266.383/0001-00 </t>
  </si>
  <si>
    <t>Quim Mourão</t>
  </si>
  <si>
    <t>QM Materiais de Acabamento para Construção LTDA</t>
  </si>
  <si>
    <t>Brutal</t>
  </si>
  <si>
    <t>Brutal Revestimentos LTDA</t>
  </si>
  <si>
    <t>09.128.230/0009-62</t>
  </si>
  <si>
    <t>57.372.724/0001-83</t>
  </si>
  <si>
    <t>Joel de Sousa Materiais para Construcao LTDA</t>
  </si>
  <si>
    <t>JS Joel de Sousa</t>
  </si>
  <si>
    <t>Pasinato</t>
  </si>
  <si>
    <t>Pasinato Importação e Exportação Ltda</t>
  </si>
  <si>
    <t>01.397.137/0001-94</t>
  </si>
  <si>
    <t>Trinity Comercial &amp; Importacao LTDA</t>
  </si>
  <si>
    <t>Trinity</t>
  </si>
  <si>
    <t>30.499.955/0001-04</t>
  </si>
  <si>
    <t>20.684.528/0001-34</t>
  </si>
  <si>
    <t>A2 MOVEIS LTDA</t>
  </si>
  <si>
    <t>Sanvel</t>
  </si>
  <si>
    <t>M7 COMERCIO E SERVICO LTDA</t>
  </si>
  <si>
    <t xml:space="preserve"> 46.149.327/0001-20</t>
  </si>
  <si>
    <t>M7</t>
  </si>
  <si>
    <t>14.022.697/0001-06</t>
  </si>
  <si>
    <t>BOOBAM DESIGN E ARTE S.A.</t>
  </si>
  <si>
    <t>BOOBAM</t>
  </si>
  <si>
    <t>INFINITY WAY COMERCIO DE MOVEIS LTDA</t>
  </si>
  <si>
    <t xml:space="preserve"> 45.902.841/0001-22</t>
  </si>
  <si>
    <t>WAY DESIGN NOW</t>
  </si>
  <si>
    <t>GREGORY COMERCIO E MANUTENCAO LTDA</t>
  </si>
  <si>
    <t>51.404.602/0001-45</t>
  </si>
  <si>
    <t>OVOO DESIGN</t>
  </si>
  <si>
    <t>Fornecimento de Fornecimento de aproximadamente 70,00 m² de revestimento em pedra natural Travertino Romano Levigado em placas de 1.200 x 1.200 mm destinado ao piso do Plenário incluindo fabricação de 10 peças especiais com acabamento em meia esquadria na aresta longitudinal de 1.200 mm fabricação de 5 peças recortadas nas dimensões de 1.200 x 250 mm com acabamento em meia esquadria para revestimento vertical frontal do palanque e fornecimento de 2,50 metros lineares de filetes do mesmo material nas dimensões de 250 x 50 mm para revestimento da face frontal curva da tribuna com acabamento levigado uniforme e padronização de tonalidade e veios.</t>
  </si>
  <si>
    <t>A. DOCUMENTAÇÃO DA PROPOSTA</t>
  </si>
  <si>
    <t>Sub-Itens de Investimento</t>
  </si>
  <si>
    <t>Itens de Investimento</t>
  </si>
  <si>
    <t>Unidades habitacionais</t>
  </si>
  <si>
    <t>Equipamentos comunitários</t>
  </si>
  <si>
    <t>Pavimentação</t>
  </si>
  <si>
    <t xml:space="preserve">Drenagem </t>
  </si>
  <si>
    <t>Abastecimento de água</t>
  </si>
  <si>
    <t>Esgotamento sanitário</t>
  </si>
  <si>
    <t>Energia elétrica e iluminação pública</t>
  </si>
  <si>
    <t>Coleta e tratamento de resíduos sólidos</t>
  </si>
  <si>
    <t xml:space="preserve">Contenção e estabilização de encostas </t>
  </si>
  <si>
    <t>Regularização fundiária</t>
  </si>
  <si>
    <t>Aquisição de terreno</t>
  </si>
  <si>
    <t>Aquisição de equipamentos e insumos</t>
  </si>
  <si>
    <t>Elaboração de estudos e projetos</t>
  </si>
  <si>
    <t>Instrumentos e ações em planejamento e gestão pública</t>
  </si>
  <si>
    <t>Ações complementares às obras</t>
  </si>
  <si>
    <t>Gerenciamento</t>
  </si>
  <si>
    <t>Trabalho social</t>
  </si>
  <si>
    <t>Dados do Contrato (Inicial)</t>
  </si>
  <si>
    <t>Aquisição</t>
  </si>
  <si>
    <t>un</t>
  </si>
  <si>
    <t>Convivência comunitária, assistência social e/ou comunitária</t>
  </si>
  <si>
    <t>Capeamento de vias</t>
  </si>
  <si>
    <t xml:space="preserve">Obras de microdrenagem </t>
  </si>
  <si>
    <t>Captação subterrânea</t>
  </si>
  <si>
    <t>m³/s</t>
  </si>
  <si>
    <t>Ligações domiciliares e/ou intradomiciliares</t>
  </si>
  <si>
    <t>Iluminação pública - luminárias</t>
  </si>
  <si>
    <t xml:space="preserve">Acondicionamento </t>
  </si>
  <si>
    <t>Estabilização de taludes</t>
  </si>
  <si>
    <t>Desapropriacões/Indenizações</t>
  </si>
  <si>
    <t>Avaliação pós intervenção</t>
  </si>
  <si>
    <t>%CT</t>
  </si>
  <si>
    <t>Projeto de Trabalho Social Preliminar</t>
  </si>
  <si>
    <t>nº fam</t>
  </si>
  <si>
    <t>Fonte de recursos:</t>
  </si>
  <si>
    <t>OGU</t>
  </si>
  <si>
    <t>Construção</t>
  </si>
  <si>
    <t>Educação e cultura</t>
  </si>
  <si>
    <t>Recapeamento de vias</t>
  </si>
  <si>
    <t>Desassoreamento de cursos de água</t>
  </si>
  <si>
    <t>Captação superficial</t>
  </si>
  <si>
    <t>Rede coletora e/ou condominial</t>
  </si>
  <si>
    <t>Ligações domiciliares</t>
  </si>
  <si>
    <t>Aterro sanitário e/ou disposição final</t>
  </si>
  <si>
    <t>Obras complementares a ações de redução de risco e/ou contenções</t>
  </si>
  <si>
    <t>Projeto de Regularização Fundiária</t>
  </si>
  <si>
    <t>Benfeitorias</t>
  </si>
  <si>
    <t>Demolições</t>
  </si>
  <si>
    <t>Projeto de Trabalho Social</t>
  </si>
  <si>
    <t>Proponente/Tomador:</t>
  </si>
  <si>
    <t>CÂMARA MUNICIPAL DE OURO FINO - MG</t>
  </si>
  <si>
    <t>Reforma e/ou melhoria</t>
  </si>
  <si>
    <t>Esportes</t>
  </si>
  <si>
    <t>Obras de artes especiais</t>
  </si>
  <si>
    <t>Canalização de cursos de água</t>
  </si>
  <si>
    <t>Estação de bombeamento de água bruta</t>
  </si>
  <si>
    <t>Coletor tronco e/ou interceptores</t>
  </si>
  <si>
    <t xml:space="preserve">Linhas de distribuição - baixa tensão </t>
  </si>
  <si>
    <t>Erradicação de lixões</t>
  </si>
  <si>
    <t>Plano de Reassentamento e medidas compensatórias</t>
  </si>
  <si>
    <t>Plano de Desenvolvimento Socioterritorial</t>
  </si>
  <si>
    <t>Município/UF:</t>
  </si>
  <si>
    <t>Ouro Fino, MG</t>
  </si>
  <si>
    <t>Lazer e turismo</t>
  </si>
  <si>
    <t>Pavimentação de calçadas</t>
  </si>
  <si>
    <t>Recomposição de vegetação ciliar, renaturalização de cursos de água ou restauração de margens</t>
  </si>
  <si>
    <t>Adução</t>
  </si>
  <si>
    <t>Emissário</t>
  </si>
  <si>
    <t xml:space="preserve">Linhas de transmissão - alta tensão </t>
  </si>
  <si>
    <t>Sistema de coleta seletiva tradicional, transporte e/ou equipamentos</t>
  </si>
  <si>
    <t>Plano de Gestão Condominial</t>
  </si>
  <si>
    <t>Nº da Operação (0000000-00):</t>
  </si>
  <si>
    <t>Saúde</t>
  </si>
  <si>
    <t>Pavimentação de vias</t>
  </si>
  <si>
    <t>Reservatório de amortecimento de cheias</t>
  </si>
  <si>
    <t>Estação de Tratamento de Água (ETA)</t>
  </si>
  <si>
    <t>Estação Elevatória</t>
  </si>
  <si>
    <t xml:space="preserve">Tratamento local </t>
  </si>
  <si>
    <t>Nº do SICONV (000000):</t>
  </si>
  <si>
    <t>Segurança pública</t>
  </si>
  <si>
    <t>Sinalização</t>
  </si>
  <si>
    <t>Estação de Bombeamento</t>
  </si>
  <si>
    <t>Estação de bombeamento de água tratada</t>
  </si>
  <si>
    <t>Estação de Tratamento de Esgoto (ETE)</t>
  </si>
  <si>
    <t xml:space="preserve">Usinas de reciclagem </t>
  </si>
  <si>
    <t>Linha de recalque</t>
  </si>
  <si>
    <t>Sistema simplificado de tratamento</t>
  </si>
  <si>
    <t>Valor de Contrapartida Contratada (R$):</t>
  </si>
  <si>
    <t>Reservação</t>
  </si>
  <si>
    <t>Unidades sanitárias</t>
  </si>
  <si>
    <t>% mínimo de Contrapartida:</t>
  </si>
  <si>
    <t>Rede de distribuição</t>
  </si>
  <si>
    <t>R$ mínimo de Contrapartida (se houver):</t>
  </si>
  <si>
    <t>% máximo de Contrapartida:</t>
  </si>
  <si>
    <t>Sistema simplificado de abastecimento</t>
  </si>
  <si>
    <t>Dados do Empreendimento e Orçamento</t>
  </si>
  <si>
    <t>Nome/apelido:</t>
  </si>
  <si>
    <t>Descrição do Objeto do Lote / CTEF:</t>
  </si>
  <si>
    <t>Regime previdenciário previsto para a obra:</t>
  </si>
  <si>
    <t>NÃO DESONERADO</t>
  </si>
  <si>
    <t>Data base do Orçamento:</t>
  </si>
  <si>
    <t>Responsável pelo Orçamento</t>
  </si>
  <si>
    <t>Nome:</t>
  </si>
  <si>
    <t>CREA/CAU:</t>
  </si>
  <si>
    <t>Arquiteta</t>
  </si>
  <si>
    <t>ART/RRT:</t>
  </si>
  <si>
    <t>Data do preenchimento:</t>
  </si>
  <si>
    <t>Responsável pelo Tomador (Prefeito, no caso de Municípios)</t>
  </si>
  <si>
    <t>Cargo:</t>
  </si>
  <si>
    <t>CNPJ:</t>
  </si>
  <si>
    <t>B. RESULTADO DO PROCESSO LICITATÓRIO</t>
  </si>
  <si>
    <t>Licitação</t>
  </si>
  <si>
    <t>Data de emissão dos documentos de licitação:</t>
  </si>
  <si>
    <t>Nº do CTEF (contrato com empresa):</t>
  </si>
  <si>
    <t>Nome da empresa:</t>
  </si>
  <si>
    <t>CNPJ da empresa:</t>
  </si>
  <si>
    <t>Regime de execução do CTEF:</t>
  </si>
  <si>
    <t>INDEFINIDO / NÃO SE APLICA</t>
  </si>
  <si>
    <t>Data base do CTEF:</t>
  </si>
  <si>
    <t>C. ACOMPANHAMENTO DO EMPREENDIMENTO</t>
  </si>
  <si>
    <t>Dados da obra</t>
  </si>
  <si>
    <t>Data do Início da Obra:</t>
  </si>
  <si>
    <t>Data de fechamento do RRE:</t>
  </si>
  <si>
    <t>Responsável pela Fiscalização</t>
  </si>
  <si>
    <t>Profissão:</t>
  </si>
  <si>
    <t>CREA/CAU (para obras/projetos):</t>
  </si>
  <si>
    <t>ART/RRT (para obras/projetos):</t>
  </si>
  <si>
    <t>D. ACOMPANHAMENTO CAIXA</t>
  </si>
  <si>
    <t>Responsável Gerencial</t>
  </si>
  <si>
    <t>Função:</t>
  </si>
  <si>
    <t>MIN</t>
  </si>
  <si>
    <t>MED</t>
  </si>
  <si>
    <t>MAX</t>
  </si>
  <si>
    <t>Construção e Reforma de Edifícios</t>
  </si>
  <si>
    <t>AC</t>
  </si>
  <si>
    <t>SG</t>
  </si>
  <si>
    <t>R</t>
  </si>
  <si>
    <t>PROPONENTE / TOMADOR</t>
  </si>
  <si>
    <t>DF</t>
  </si>
  <si>
    <t>L</t>
  </si>
  <si>
    <t>FILTRO</t>
  </si>
  <si>
    <t>BDI PAD</t>
  </si>
  <si>
    <t xml:space="preserve">APELIDO DO EMPREENDIMENTO </t>
  </si>
  <si>
    <t>Construção de Praças Urbanas, Rodovias, Ferrovias e recapeamento e pavimentação de vias urbanas</t>
  </si>
  <si>
    <t>Conforme legislação tributária municipal, definir estimativa de percentual da base de cálculo para o ISS:</t>
  </si>
  <si>
    <t>↓</t>
  </si>
  <si>
    <t>Sobre a base de cálculo, definir a respectiva alíquota do ISS (entre 2% e 5%):</t>
  </si>
  <si>
    <t>F</t>
  </si>
  <si>
    <t>Construção de Redes de Abastecimento de Água, Coleta de Esgoto</t>
  </si>
  <si>
    <t>BDI 1</t>
  </si>
  <si>
    <t>TIPO DE OBRA</t>
  </si>
  <si>
    <t>Itens</t>
  </si>
  <si>
    <t>Siglas</t>
  </si>
  <si>
    <t>Situação</t>
  </si>
  <si>
    <t>1º Quartil</t>
  </si>
  <si>
    <t>Médio</t>
  </si>
  <si>
    <t>3º Quartil</t>
  </si>
  <si>
    <t>Construção e Manutenção de Estações e Redes de Distribuição de Energia Elétrica</t>
  </si>
  <si>
    <t>-</t>
  </si>
  <si>
    <t>Obras Portuárias, Marítimas e Fluviais</t>
  </si>
  <si>
    <t>Tributos (impostos COFINS 3%, e  PIS 0,65%)</t>
  </si>
  <si>
    <t>CP</t>
  </si>
  <si>
    <t>Tributos (ISS, variável de acordo com o município)</t>
  </si>
  <si>
    <t>ISS</t>
  </si>
  <si>
    <t>Tributos (Contribuição Previdenciária sobre a Receita Bruta - 0% ou 4,5% - Desoneração)</t>
  </si>
  <si>
    <t>CPRB</t>
  </si>
  <si>
    <t>BDI SEM desoneração (Fórmula Acórdão TCU)</t>
  </si>
  <si>
    <t>BDI COM desoneração</t>
  </si>
  <si>
    <t>BDI DES</t>
  </si>
  <si>
    <t>Fornecimento de Materiais e Equipamentos (aquisição indireta - em conjunto com licitação de obras)</t>
  </si>
  <si>
    <t>Os valores de BDI foram calculados com o emprego da fórmula:</t>
  </si>
  <si>
    <t>BDI =</t>
  </si>
  <si>
    <t xml:space="preserve"> - 1</t>
  </si>
  <si>
    <t>(1-CP-ISS-CRPB)</t>
  </si>
  <si>
    <t>Fornecimento de Materiais e Equipamentos (aquisição direta)</t>
  </si>
  <si>
    <t>Observações:</t>
  </si>
  <si>
    <t>Estudos e Projetos, Planos e Gerenciamento e outros correlatos</t>
  </si>
  <si>
    <t>K1</t>
  </si>
  <si>
    <t>K2</t>
  </si>
  <si>
    <t>Local</t>
  </si>
  <si>
    <t>Data</t>
  </si>
  <si>
    <t>K3</t>
  </si>
  <si>
    <t>Responsável Técnico</t>
  </si>
  <si>
    <t>Representante Tomador</t>
  </si>
  <si>
    <t>BDI 2</t>
  </si>
  <si>
    <t>(SELECIONAR)</t>
  </si>
  <si>
    <t>% Adotado</t>
  </si>
  <si>
    <t>BDI 3</t>
  </si>
  <si>
    <t>CRONOGRAMA FÍSICO - FINANCEIRO</t>
  </si>
  <si>
    <t>Item</t>
  </si>
  <si>
    <t>Discriminação</t>
  </si>
  <si>
    <t>Valor</t>
  </si>
  <si>
    <t>Parcela 1</t>
  </si>
  <si>
    <t>Parcela 2</t>
  </si>
  <si>
    <t>Parcela 3</t>
  </si>
  <si>
    <t>Total</t>
  </si>
  <si>
    <t>REFORMA DA CAMARA MUNICIPAL DE OURO FINO - MG</t>
  </si>
  <si>
    <t>25.652.371/0001-89</t>
  </si>
  <si>
    <t>Clóvis Coldibeli</t>
  </si>
  <si>
    <t>Presidente da Câmara</t>
  </si>
  <si>
    <t>SI16391083l00CT001</t>
  </si>
  <si>
    <t>RRT SI16391083l00CT001</t>
  </si>
  <si>
    <t>Parcela 4</t>
  </si>
  <si>
    <t>Parcela 5</t>
  </si>
  <si>
    <t>Parcela 6</t>
  </si>
  <si>
    <t>TOTAL GERAL SEM BDI</t>
  </si>
  <si>
    <t xml:space="preserve">Aline Parizatto Brombrim </t>
  </si>
  <si>
    <t>_________________________________________________</t>
  </si>
  <si>
    <t>_____________________________________</t>
  </si>
  <si>
    <t>Aline Parizatto Brombrim</t>
  </si>
  <si>
    <t>________________________________</t>
  </si>
  <si>
    <t xml:space="preserve">PLANILHA DE REFORMA ORÇAMENTÁRIA </t>
  </si>
  <si>
    <t>OURO FINO, 11/08/2026</t>
  </si>
  <si>
    <t>ASSENTAMENTO DE PEDRA NATURAL EM PAREDES 40,6X61cm conforme indiação na folha 03/21 do Proj Arq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</si>
</sst>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7" formatCode="&quot;R$&quot;\ #,##0.00;\-&quot;R$&quot;\ #,##0.00"/>
    <numFmt numFmtId="44" formatCode="_-&quot;R$&quot;\ * #,##0.00_-;\-&quot;R$&quot;\ * #,##0.00_-;_-&quot;R$&quot;\ * &quot;-&quot;??_-;_-@_-"/>
    <numFmt numFmtId="43" formatCode="_-* #,##0.00_-;\-* #,##0.00_-;_-* &quot;-&quot;??_-;_-@_-"/>
    <numFmt numFmtId="164" formatCode="_(&quot;R$ &quot;* #,##0.00_);_(&quot;R$ &quot;* \(#,##0.00\);_(&quot;R$ &quot;* &quot;-&quot;??_);_(@_)"/>
    <numFmt numFmtId="165" formatCode="&quot;R$&quot;\ #,##0.00"/>
    <numFmt numFmtId="166" formatCode="mm\-yyyy"/>
    <numFmt numFmtId="167" formatCode="_(&quot;R$ &quot;* #,##0.00_);_(&quot;R$ &quot;* \(#,##0.00\);_(&quot;R$ &quot;* \-??_);_(@_)"/>
    <numFmt numFmtId="168" formatCode="General;General"/>
    <numFmt numFmtId="169" formatCode="[$-F800]dddd\,\ mmmm\ dd\,\ yyyy"/>
    <numFmt numFmtId="170" formatCode="dd&quot; de &quot;mmmm&quot; de &quot;yyyy"/>
    <numFmt numFmtId="171" formatCode="#,##0.00_ ;\-#,##0.00\ "/>
    <numFmt numFmtId="172" formatCode="_-&quot;R$&quot;\ * #,##0.000_-;\-&quot;R$&quot;\ * #,##0.000_-;_-&quot;R$&quot;\ * &quot;-&quot;???_-;_-@_-"/>
    <numFmt numFmtId="173" formatCode="_-* #,##0.0000_-;\-* #,##0.0000_-;_-* &quot;-&quot;????_-;_-@_-"/>
    <numFmt numFmtId="174" formatCode="_-&quot;R$&quot;\ * #,##0.0000_-;\-&quot;R$&quot;\ * #,##0.0000_-;_-&quot;R$&quot;\ * &quot;-&quot;????_-;_-@_-"/>
  </numFmts>
  <fonts count="35" x14ac:knownFonts="1">
    <font>
      <sz val="11"/>
      <color theme="1"/>
      <name val="Calibri"/>
      <family val="2"/>
      <scheme val="minor"/>
    </font>
    <font>
      <sz val="11"/>
      <color theme="1"/>
      <name val="Calibri"/>
      <family val="2"/>
      <scheme val="minor"/>
    </font>
    <font>
      <b/>
      <sz val="13"/>
      <color theme="1"/>
      <name val="Arial"/>
      <family val="2"/>
    </font>
    <font>
      <sz val="9"/>
      <color theme="1"/>
      <name val="Arial"/>
      <family val="2"/>
    </font>
    <font>
      <sz val="9"/>
      <name val="Arial"/>
      <family val="2"/>
    </font>
    <font>
      <sz val="10"/>
      <name val="Arial"/>
      <family val="2"/>
    </font>
    <font>
      <b/>
      <sz val="9"/>
      <name val="Arial"/>
      <family val="2"/>
    </font>
    <font>
      <sz val="8"/>
      <name val="Calibri"/>
      <family val="2"/>
      <scheme val="minor"/>
    </font>
    <font>
      <sz val="10"/>
      <name val="Arial"/>
    </font>
    <font>
      <b/>
      <sz val="9"/>
      <color theme="0" tint="-0.34998626667073579"/>
      <name val="Arial"/>
      <family val="2"/>
    </font>
    <font>
      <b/>
      <sz val="12"/>
      <name val="Arial"/>
      <family val="2"/>
    </font>
    <font>
      <b/>
      <sz val="14"/>
      <name val="Arial"/>
      <family val="2"/>
    </font>
    <font>
      <b/>
      <sz val="10"/>
      <name val="Arial"/>
      <family val="2"/>
    </font>
    <font>
      <b/>
      <sz val="11"/>
      <color indexed="8"/>
      <name val="Calibri"/>
      <family val="2"/>
    </font>
    <font>
      <sz val="9"/>
      <color indexed="8"/>
      <name val="Segoe UI"/>
      <family val="2"/>
    </font>
    <font>
      <b/>
      <sz val="18"/>
      <name val="Arial"/>
      <family val="2"/>
    </font>
    <font>
      <b/>
      <sz val="10"/>
      <color indexed="12"/>
      <name val="Arial"/>
      <family val="2"/>
    </font>
    <font>
      <sz val="10"/>
      <name val="Calibri"/>
      <family val="2"/>
    </font>
    <font>
      <sz val="8"/>
      <name val="Calibri"/>
      <family val="2"/>
    </font>
    <font>
      <b/>
      <sz val="11"/>
      <name val="Arial"/>
      <family val="2"/>
    </font>
    <font>
      <sz val="11"/>
      <name val="Arial"/>
      <family val="2"/>
    </font>
    <font>
      <b/>
      <sz val="12"/>
      <color indexed="10"/>
      <name val="Arial"/>
      <family val="2"/>
    </font>
    <font>
      <sz val="10"/>
      <color indexed="10"/>
      <name val="Arial"/>
      <family val="2"/>
    </font>
    <font>
      <i/>
      <sz val="12"/>
      <name val="Calibri"/>
      <family val="2"/>
    </font>
    <font>
      <i/>
      <u/>
      <sz val="12"/>
      <name val="Calibri"/>
      <family val="2"/>
    </font>
    <font>
      <u/>
      <sz val="10"/>
      <name val="Arial"/>
      <family val="2"/>
    </font>
    <font>
      <sz val="10"/>
      <color theme="0"/>
      <name val="Arial"/>
      <family val="2"/>
    </font>
    <font>
      <b/>
      <sz val="9"/>
      <color indexed="8"/>
      <name val="Tahoma"/>
      <family val="2"/>
    </font>
    <font>
      <sz val="9"/>
      <color indexed="8"/>
      <name val="Tahoma"/>
      <family val="2"/>
    </font>
    <font>
      <b/>
      <sz val="11"/>
      <color theme="3" tint="-0.249977111117893"/>
      <name val="Arial"/>
      <family val="2"/>
    </font>
    <font>
      <sz val="11"/>
      <color theme="3" tint="-0.249977111117893"/>
      <name val="Arial"/>
      <family val="2"/>
    </font>
    <font>
      <sz val="8"/>
      <name val="Arial"/>
      <family val="2"/>
    </font>
    <font>
      <b/>
      <sz val="24"/>
      <name val="Arial"/>
      <family val="2"/>
    </font>
    <font>
      <sz val="11"/>
      <color theme="0"/>
      <name val="Arial"/>
      <family val="2"/>
    </font>
    <font>
      <sz val="9"/>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indexed="31"/>
        <bgColor indexed="42"/>
      </patternFill>
    </fill>
    <fill>
      <patternFill patternType="solid">
        <fgColor rgb="FFF1E3E3"/>
        <bgColor indexed="26"/>
      </patternFill>
    </fill>
    <fill>
      <patternFill patternType="solid">
        <fgColor indexed="22"/>
        <bgColor indexed="44"/>
      </patternFill>
    </fill>
    <fill>
      <patternFill patternType="lightUp"/>
    </fill>
    <fill>
      <patternFill patternType="solid">
        <fgColor indexed="65"/>
        <bgColor indexed="64"/>
      </patternFill>
    </fill>
    <fill>
      <patternFill patternType="solid">
        <fgColor theme="2" tint="-9.9978637043366805E-2"/>
        <bgColor indexed="64"/>
      </patternFill>
    </fill>
  </fills>
  <borders count="6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medium">
        <color indexed="8"/>
      </left>
      <right style="medium">
        <color indexed="8"/>
      </right>
      <top style="medium">
        <color indexed="8"/>
      </top>
      <bottom style="medium">
        <color indexed="8"/>
      </bottom>
      <diagonal/>
    </border>
    <border>
      <left style="medium">
        <color indexed="8"/>
      </left>
      <right style="hair">
        <color indexed="8"/>
      </right>
      <top style="medium">
        <color indexed="8"/>
      </top>
      <bottom style="hair">
        <color indexed="8"/>
      </bottom>
      <diagonal/>
    </border>
    <border>
      <left/>
      <right style="medium">
        <color indexed="8"/>
      </right>
      <top style="medium">
        <color indexed="8"/>
      </top>
      <bottom style="hair">
        <color indexed="8"/>
      </bottom>
      <diagonal/>
    </border>
    <border>
      <left style="medium">
        <color indexed="8"/>
      </left>
      <right style="hair">
        <color indexed="8"/>
      </right>
      <top/>
      <bottom style="hair">
        <color indexed="8"/>
      </bottom>
      <diagonal/>
    </border>
    <border>
      <left/>
      <right style="medium">
        <color indexed="8"/>
      </right>
      <top/>
      <bottom style="hair">
        <color indexed="8"/>
      </bottom>
      <diagonal/>
    </border>
    <border>
      <left style="medium">
        <color indexed="8"/>
      </left>
      <right style="hair">
        <color indexed="8"/>
      </right>
      <top style="hair">
        <color indexed="8"/>
      </top>
      <bottom style="hair">
        <color indexed="8"/>
      </bottom>
      <diagonal/>
    </border>
    <border>
      <left/>
      <right style="medium">
        <color indexed="8"/>
      </right>
      <top style="hair">
        <color indexed="8"/>
      </top>
      <bottom style="hair">
        <color indexed="8"/>
      </bottom>
      <diagonal/>
    </border>
    <border>
      <left style="medium">
        <color indexed="8"/>
      </left>
      <right style="hair">
        <color indexed="8"/>
      </right>
      <top/>
      <bottom style="medium">
        <color indexed="8"/>
      </bottom>
      <diagonal/>
    </border>
    <border>
      <left/>
      <right style="medium">
        <color indexed="8"/>
      </right>
      <top/>
      <bottom style="medium">
        <color indexed="8"/>
      </bottom>
      <diagonal/>
    </border>
    <border>
      <left style="medium">
        <color indexed="8"/>
      </left>
      <right style="hair">
        <color indexed="8"/>
      </right>
      <top style="medium">
        <color indexed="8"/>
      </top>
      <bottom/>
      <diagonal/>
    </border>
    <border>
      <left style="hair">
        <color indexed="8"/>
      </left>
      <right style="medium">
        <color indexed="8"/>
      </right>
      <top style="medium">
        <color indexed="8"/>
      </top>
      <bottom/>
      <diagonal/>
    </border>
    <border>
      <left style="hair">
        <color indexed="8"/>
      </left>
      <right style="medium">
        <color indexed="8"/>
      </right>
      <top style="hair">
        <color indexed="8"/>
      </top>
      <bottom style="hair">
        <color indexed="8"/>
      </bottom>
      <diagonal/>
    </border>
    <border>
      <left style="medium">
        <color indexed="8"/>
      </left>
      <right style="hair">
        <color indexed="8"/>
      </right>
      <top style="hair">
        <color indexed="8"/>
      </top>
      <bottom style="medium">
        <color indexed="8"/>
      </bottom>
      <diagonal/>
    </border>
    <border>
      <left style="hair">
        <color indexed="8"/>
      </left>
      <right style="medium">
        <color indexed="8"/>
      </right>
      <top style="hair">
        <color indexed="8"/>
      </top>
      <bottom style="medium">
        <color indexed="8"/>
      </bottom>
      <diagonal/>
    </border>
    <border>
      <left/>
      <right style="medium">
        <color indexed="8"/>
      </right>
      <top style="hair">
        <color indexed="8"/>
      </top>
      <bottom style="medium">
        <color indexed="8"/>
      </bottom>
      <diagonal/>
    </border>
    <border>
      <left style="thin">
        <color indexed="8"/>
      </left>
      <right style="thin">
        <color indexed="8"/>
      </right>
      <top style="thin">
        <color indexed="8"/>
      </top>
      <bottom style="thin">
        <color indexed="8"/>
      </bottom>
      <diagonal/>
    </border>
    <border>
      <left/>
      <right style="thin">
        <color indexed="64"/>
      </right>
      <top/>
      <bottom/>
      <diagonal/>
    </border>
    <border>
      <left style="thin">
        <color indexed="8"/>
      </left>
      <right style="thin">
        <color indexed="8"/>
      </right>
      <top/>
      <bottom/>
      <diagonal/>
    </border>
    <border>
      <left/>
      <right/>
      <top/>
      <bottom style="thin">
        <color indexed="8"/>
      </bottom>
      <diagonal/>
    </border>
    <border>
      <left/>
      <right/>
      <top style="thin">
        <color indexed="8"/>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theme="0"/>
      </left>
      <right style="thin">
        <color indexed="64"/>
      </right>
      <top style="thin">
        <color theme="0"/>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indexed="64"/>
      </right>
      <top style="thin">
        <color theme="0"/>
      </top>
      <bottom style="thin">
        <color theme="0"/>
      </bottom>
      <diagonal/>
    </border>
  </borders>
  <cellStyleXfs count="13">
    <xf numFmtId="0" fontId="0" fillId="0" borderId="0"/>
    <xf numFmtId="43" fontId="1" fillId="0" borderId="0" applyFont="0" applyFill="0" applyBorder="0" applyAlignment="0" applyProtection="0"/>
    <xf numFmtId="44" fontId="1" fillId="0" borderId="0" applyFont="0" applyFill="0" applyBorder="0" applyAlignment="0" applyProtection="0"/>
    <xf numFmtId="0" fontId="5" fillId="0" borderId="0"/>
    <xf numFmtId="0" fontId="1" fillId="0" borderId="0"/>
    <xf numFmtId="0" fontId="8" fillId="0" borderId="0"/>
    <xf numFmtId="164" fontId="8"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0" fontId="4" fillId="0" borderId="0"/>
    <xf numFmtId="167" fontId="5" fillId="0" borderId="0" applyFill="0" applyBorder="0" applyAlignment="0" applyProtection="0"/>
    <xf numFmtId="164" fontId="5" fillId="0" borderId="0" applyFont="0" applyFill="0" applyBorder="0" applyAlignment="0" applyProtection="0"/>
    <xf numFmtId="9" fontId="5" fillId="0" borderId="0" applyFont="0" applyFill="0" applyBorder="0" applyAlignment="0" applyProtection="0"/>
  </cellStyleXfs>
  <cellXfs count="274">
    <xf numFmtId="0" fontId="0" fillId="0" borderId="0" xfId="0"/>
    <xf numFmtId="43" fontId="4" fillId="0" borderId="3" xfId="1" applyFont="1" applyFill="1" applyBorder="1" applyAlignment="1" applyProtection="1">
      <alignment horizontal="center" vertical="center" wrapText="1"/>
    </xf>
    <xf numFmtId="0" fontId="4" fillId="0" borderId="3" xfId="3" applyFont="1" applyBorder="1" applyAlignment="1">
      <alignment vertical="center" wrapText="1"/>
    </xf>
    <xf numFmtId="0" fontId="4" fillId="3" borderId="3"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0" fillId="0" borderId="0" xfId="0" applyAlignment="1">
      <alignment wrapText="1"/>
    </xf>
    <xf numFmtId="0" fontId="6" fillId="2" borderId="3" xfId="3" applyFont="1" applyFill="1" applyBorder="1" applyAlignment="1" applyProtection="1">
      <alignment horizontal="center" vertical="center" wrapText="1"/>
      <protection locked="0"/>
    </xf>
    <xf numFmtId="43" fontId="4" fillId="0" borderId="3" xfId="1" applyFont="1" applyFill="1" applyBorder="1" applyAlignment="1" applyProtection="1">
      <alignment horizontal="center" vertical="center" wrapText="1"/>
      <protection locked="0"/>
    </xf>
    <xf numFmtId="0" fontId="6" fillId="2" borderId="2" xfId="0" applyFont="1" applyFill="1" applyBorder="1" applyAlignment="1">
      <alignment vertical="center" wrapText="1"/>
    </xf>
    <xf numFmtId="0" fontId="6" fillId="4" borderId="3" xfId="3" applyFont="1" applyFill="1" applyBorder="1" applyAlignment="1" applyProtection="1">
      <alignment vertical="center" wrapText="1"/>
      <protection locked="0"/>
    </xf>
    <xf numFmtId="0" fontId="4" fillId="3" borderId="3" xfId="0" applyFont="1" applyFill="1" applyBorder="1" applyAlignment="1">
      <alignment horizontal="left" vertical="center" wrapText="1"/>
    </xf>
    <xf numFmtId="0" fontId="4" fillId="0" borderId="3" xfId="0" applyFont="1" applyBorder="1" applyAlignment="1">
      <alignment horizontal="left" vertical="center" wrapText="1"/>
    </xf>
    <xf numFmtId="43" fontId="0" fillId="0" borderId="3" xfId="1" applyFont="1" applyBorder="1" applyAlignment="1">
      <alignment vertical="center" wrapText="1"/>
    </xf>
    <xf numFmtId="44" fontId="0" fillId="0" borderId="3" xfId="2" applyFont="1" applyBorder="1" applyAlignment="1">
      <alignment vertical="center" wrapText="1"/>
    </xf>
    <xf numFmtId="0" fontId="0" fillId="0" borderId="3" xfId="0" applyBorder="1" applyAlignment="1">
      <alignment horizontal="center" vertical="center" wrapText="1"/>
    </xf>
    <xf numFmtId="0" fontId="6" fillId="2" borderId="1" xfId="0" applyFont="1" applyFill="1" applyBorder="1" applyAlignment="1">
      <alignment horizontal="center" vertical="center" wrapText="1"/>
    </xf>
    <xf numFmtId="44" fontId="0" fillId="0" borderId="0" xfId="0" applyNumberFormat="1"/>
    <xf numFmtId="0" fontId="6" fillId="2" borderId="2" xfId="0" applyFont="1" applyFill="1" applyBorder="1" applyAlignment="1">
      <alignment horizontal="right" vertical="center" wrapText="1"/>
    </xf>
    <xf numFmtId="9" fontId="9" fillId="4" borderId="3" xfId="3" applyNumberFormat="1" applyFont="1" applyFill="1" applyBorder="1" applyAlignment="1" applyProtection="1">
      <alignment vertical="center" wrapText="1"/>
      <protection locked="0"/>
    </xf>
    <xf numFmtId="0" fontId="6" fillId="4" borderId="1" xfId="3" applyFont="1" applyFill="1" applyBorder="1" applyAlignment="1" applyProtection="1">
      <alignment horizontal="center" vertical="center" wrapText="1"/>
      <protection locked="0"/>
    </xf>
    <xf numFmtId="0" fontId="6" fillId="2" borderId="1" xfId="3" applyFont="1" applyFill="1" applyBorder="1" applyAlignment="1" applyProtection="1">
      <alignment horizontal="center" vertical="center" wrapText="1"/>
      <protection locked="0"/>
    </xf>
    <xf numFmtId="0" fontId="3" fillId="0" borderId="1" xfId="0" applyFont="1" applyBorder="1" applyAlignment="1">
      <alignment horizontal="center" vertical="center" wrapText="1"/>
    </xf>
    <xf numFmtId="165" fontId="6" fillId="2" borderId="3" xfId="3" applyNumberFormat="1" applyFont="1" applyFill="1" applyBorder="1" applyAlignment="1" applyProtection="1">
      <alignment horizontal="center" vertical="center" wrapText="1"/>
      <protection locked="0"/>
    </xf>
    <xf numFmtId="165" fontId="0" fillId="0" borderId="0" xfId="0" applyNumberFormat="1" applyAlignment="1">
      <alignment horizontal="center" wrapText="1"/>
    </xf>
    <xf numFmtId="165" fontId="0" fillId="0" borderId="0" xfId="0" applyNumberFormat="1" applyAlignment="1">
      <alignment horizontal="center"/>
    </xf>
    <xf numFmtId="0" fontId="6" fillId="5" borderId="1" xfId="3" applyFont="1" applyFill="1" applyBorder="1" applyAlignment="1" applyProtection="1">
      <alignment horizontal="center" vertical="center" wrapText="1"/>
      <protection locked="0"/>
    </xf>
    <xf numFmtId="165" fontId="11" fillId="4" borderId="5" xfId="3" applyNumberFormat="1" applyFont="1" applyFill="1" applyBorder="1" applyAlignment="1" applyProtection="1">
      <alignment horizontal="center" vertical="center" wrapText="1"/>
      <protection locked="0"/>
    </xf>
    <xf numFmtId="0" fontId="0" fillId="2" borderId="3" xfId="0" applyFill="1" applyBorder="1"/>
    <xf numFmtId="0" fontId="6" fillId="2" borderId="3" xfId="0" applyFont="1" applyFill="1" applyBorder="1" applyAlignment="1">
      <alignment horizontal="right" vertical="center" wrapText="1"/>
    </xf>
    <xf numFmtId="0" fontId="6" fillId="2" borderId="2" xfId="0" applyFont="1" applyFill="1" applyBorder="1" applyAlignment="1">
      <alignment vertical="center"/>
    </xf>
    <xf numFmtId="165" fontId="0" fillId="0" borderId="3" xfId="0" applyNumberFormat="1" applyBorder="1" applyAlignment="1">
      <alignment horizontal="center" vertical="center"/>
    </xf>
    <xf numFmtId="0" fontId="0" fillId="0" borderId="0" xfId="0" applyAlignment="1">
      <alignment vertical="center" wrapText="1"/>
    </xf>
    <xf numFmtId="0" fontId="0" fillId="0" borderId="0" xfId="0" applyAlignment="1">
      <alignment vertical="center"/>
    </xf>
    <xf numFmtId="0" fontId="10" fillId="0" borderId="0" xfId="3" applyFont="1" applyAlignment="1">
      <alignment vertical="center"/>
    </xf>
    <xf numFmtId="0" fontId="5" fillId="0" borderId="0" xfId="3" applyAlignment="1">
      <alignment vertical="center"/>
    </xf>
    <xf numFmtId="0" fontId="5" fillId="0" borderId="0" xfId="3"/>
    <xf numFmtId="0" fontId="5" fillId="0" borderId="10" xfId="3" applyBorder="1"/>
    <xf numFmtId="0" fontId="12" fillId="0" borderId="0" xfId="3" applyFont="1"/>
    <xf numFmtId="0" fontId="12" fillId="0" borderId="12" xfId="3" applyFont="1" applyBorder="1" applyAlignment="1">
      <alignment horizontal="left"/>
    </xf>
    <xf numFmtId="0" fontId="12" fillId="0" borderId="12" xfId="3" applyFont="1" applyBorder="1" applyAlignment="1">
      <alignment horizontal="center"/>
    </xf>
    <xf numFmtId="0" fontId="5" fillId="0" borderId="0" xfId="3" applyAlignment="1">
      <alignment horizontal="left"/>
    </xf>
    <xf numFmtId="0" fontId="5" fillId="0" borderId="0" xfId="3" applyAlignment="1">
      <alignment horizontal="center"/>
    </xf>
    <xf numFmtId="0" fontId="5" fillId="0" borderId="14" xfId="3" applyBorder="1" applyAlignment="1">
      <alignment vertical="center"/>
    </xf>
    <xf numFmtId="0" fontId="5" fillId="6" borderId="15" xfId="3" applyFill="1" applyBorder="1" applyAlignment="1" applyProtection="1">
      <alignment vertical="center"/>
      <protection locked="0"/>
    </xf>
    <xf numFmtId="0" fontId="5" fillId="0" borderId="16" xfId="3" applyBorder="1" applyAlignment="1">
      <alignment vertical="center"/>
    </xf>
    <xf numFmtId="49" fontId="5" fillId="7" borderId="17" xfId="3" applyNumberFormat="1" applyFill="1" applyBorder="1" applyAlignment="1" applyProtection="1">
      <alignment vertical="center"/>
      <protection locked="0"/>
    </xf>
    <xf numFmtId="0" fontId="5" fillId="0" borderId="18" xfId="3" applyBorder="1" applyAlignment="1">
      <alignment vertical="center"/>
    </xf>
    <xf numFmtId="49" fontId="5" fillId="7" borderId="19" xfId="3" applyNumberFormat="1" applyFill="1" applyBorder="1" applyAlignment="1" applyProtection="1">
      <alignment vertical="center"/>
      <protection locked="0"/>
    </xf>
    <xf numFmtId="4" fontId="5" fillId="7" borderId="19" xfId="3" applyNumberFormat="1" applyFill="1" applyBorder="1" applyAlignment="1" applyProtection="1">
      <alignment horizontal="left" vertical="center"/>
      <protection locked="0"/>
    </xf>
    <xf numFmtId="10" fontId="5" fillId="7" borderId="19" xfId="3" applyNumberFormat="1" applyFill="1" applyBorder="1" applyAlignment="1" applyProtection="1">
      <alignment horizontal="left" vertical="center"/>
      <protection locked="0"/>
    </xf>
    <xf numFmtId="0" fontId="5" fillId="0" borderId="20" xfId="3" applyBorder="1" applyAlignment="1">
      <alignment vertical="center"/>
    </xf>
    <xf numFmtId="10" fontId="5" fillId="7" borderId="21" xfId="3" applyNumberFormat="1" applyFill="1" applyBorder="1" applyAlignment="1" applyProtection="1">
      <alignment horizontal="left" vertical="center"/>
      <protection locked="0"/>
    </xf>
    <xf numFmtId="10" fontId="5" fillId="0" borderId="0" xfId="3" applyNumberFormat="1" applyAlignment="1">
      <alignment horizontal="left" vertical="center"/>
    </xf>
    <xf numFmtId="0" fontId="5" fillId="0" borderId="22" xfId="3" applyBorder="1" applyAlignment="1">
      <alignment vertical="center"/>
    </xf>
    <xf numFmtId="49" fontId="5" fillId="7" borderId="23" xfId="3" applyNumberFormat="1" applyFill="1" applyBorder="1" applyAlignment="1" applyProtection="1">
      <alignment vertical="center" wrapText="1"/>
      <protection locked="0"/>
    </xf>
    <xf numFmtId="0" fontId="5" fillId="6" borderId="24" xfId="3" applyFill="1" applyBorder="1" applyAlignment="1" applyProtection="1">
      <alignment vertical="center"/>
      <protection locked="0"/>
    </xf>
    <xf numFmtId="0" fontId="5" fillId="0" borderId="25" xfId="3" applyBorder="1" applyAlignment="1">
      <alignment vertical="center"/>
    </xf>
    <xf numFmtId="166" fontId="5" fillId="7" borderId="21" xfId="3" applyNumberFormat="1" applyFill="1" applyBorder="1" applyAlignment="1" applyProtection="1">
      <alignment horizontal="left" vertical="center"/>
      <protection locked="0"/>
    </xf>
    <xf numFmtId="4" fontId="5" fillId="0" borderId="0" xfId="3" applyNumberFormat="1" applyAlignment="1">
      <alignment vertical="center"/>
    </xf>
    <xf numFmtId="0" fontId="5" fillId="7" borderId="15" xfId="3" applyFill="1" applyBorder="1" applyAlignment="1" applyProtection="1">
      <alignment vertical="center"/>
      <protection locked="0"/>
    </xf>
    <xf numFmtId="14" fontId="5" fillId="7" borderId="21" xfId="3" applyNumberFormat="1" applyFill="1" applyBorder="1" applyAlignment="1" applyProtection="1">
      <alignment horizontal="left" vertical="center"/>
      <protection locked="0"/>
    </xf>
    <xf numFmtId="0" fontId="5" fillId="7" borderId="21" xfId="3" applyFill="1" applyBorder="1" applyAlignment="1" applyProtection="1">
      <alignment vertical="center"/>
      <protection locked="0"/>
    </xf>
    <xf numFmtId="14" fontId="5" fillId="7" borderId="15" xfId="3" applyNumberFormat="1" applyFill="1" applyBorder="1" applyAlignment="1" applyProtection="1">
      <alignment horizontal="left" vertical="center"/>
      <protection locked="0"/>
    </xf>
    <xf numFmtId="166" fontId="5" fillId="7" borderId="26" xfId="3" applyNumberFormat="1" applyFill="1" applyBorder="1" applyAlignment="1" applyProtection="1">
      <alignment horizontal="left" vertical="center"/>
      <protection locked="0"/>
    </xf>
    <xf numFmtId="14" fontId="5" fillId="7" borderId="27" xfId="3" applyNumberFormat="1" applyFill="1" applyBorder="1" applyAlignment="1" applyProtection="1">
      <alignment horizontal="left" vertical="center"/>
      <protection locked="0"/>
    </xf>
    <xf numFmtId="49" fontId="5" fillId="7" borderId="15" xfId="3" applyNumberFormat="1" applyFill="1" applyBorder="1" applyAlignment="1" applyProtection="1">
      <alignment vertical="center"/>
      <protection locked="0"/>
    </xf>
    <xf numFmtId="49" fontId="5" fillId="7" borderId="27" xfId="3" applyNumberFormat="1" applyFill="1" applyBorder="1" applyAlignment="1" applyProtection="1">
      <alignment vertical="center"/>
      <protection locked="0"/>
    </xf>
    <xf numFmtId="49" fontId="5" fillId="7" borderId="21" xfId="3" applyNumberFormat="1" applyFill="1" applyBorder="1" applyAlignment="1" applyProtection="1">
      <alignment vertical="center"/>
      <protection locked="0"/>
    </xf>
    <xf numFmtId="0" fontId="0" fillId="0" borderId="0" xfId="3" applyFont="1"/>
    <xf numFmtId="0" fontId="12" fillId="0" borderId="0" xfId="3" applyFont="1" applyAlignment="1">
      <alignment horizontal="center"/>
    </xf>
    <xf numFmtId="0" fontId="12" fillId="0" borderId="28" xfId="3" applyFont="1" applyBorder="1" applyAlignment="1">
      <alignment horizontal="center"/>
    </xf>
    <xf numFmtId="10" fontId="16" fillId="0" borderId="28" xfId="3" applyNumberFormat="1" applyFont="1" applyBorder="1" applyAlignment="1">
      <alignment horizontal="center"/>
    </xf>
    <xf numFmtId="0" fontId="10" fillId="0" borderId="0" xfId="3" applyFont="1" applyAlignment="1">
      <alignment horizontal="center"/>
    </xf>
    <xf numFmtId="0" fontId="12" fillId="0" borderId="0" xfId="9" applyFont="1" applyAlignment="1">
      <alignment vertical="top"/>
    </xf>
    <xf numFmtId="0" fontId="0" fillId="0" borderId="0" xfId="3" applyFont="1" applyAlignment="1">
      <alignment vertical="top" wrapText="1"/>
    </xf>
    <xf numFmtId="0" fontId="12" fillId="0" borderId="28" xfId="3" applyFont="1" applyBorder="1" applyAlignment="1">
      <alignment horizontal="center" vertical="center" wrapText="1"/>
    </xf>
    <xf numFmtId="1" fontId="18" fillId="0" borderId="0" xfId="3" applyNumberFormat="1" applyFont="1" applyAlignment="1">
      <alignment horizontal="center" vertical="center"/>
    </xf>
    <xf numFmtId="0" fontId="4" fillId="0" borderId="0" xfId="3" applyFont="1" applyAlignment="1">
      <alignment horizontal="left"/>
    </xf>
    <xf numFmtId="0" fontId="20" fillId="0" borderId="28" xfId="3" applyFont="1" applyBorder="1" applyAlignment="1">
      <alignment horizontal="center" vertical="center"/>
    </xf>
    <xf numFmtId="10" fontId="20" fillId="7" borderId="28" xfId="3" applyNumberFormat="1" applyFont="1" applyFill="1" applyBorder="1" applyAlignment="1" applyProtection="1">
      <alignment horizontal="center" vertical="center"/>
      <protection locked="0"/>
    </xf>
    <xf numFmtId="10" fontId="20" fillId="0" borderId="28" xfId="3" applyNumberFormat="1" applyFont="1" applyBorder="1" applyAlignment="1">
      <alignment horizontal="center" vertical="center"/>
    </xf>
    <xf numFmtId="10" fontId="20" fillId="0" borderId="28" xfId="3" applyNumberFormat="1" applyFont="1" applyBorder="1" applyAlignment="1">
      <alignment horizontal="center" vertical="center" wrapText="1"/>
    </xf>
    <xf numFmtId="0" fontId="20" fillId="0" borderId="28" xfId="3" applyFont="1" applyBorder="1" applyAlignment="1">
      <alignment horizontal="center" vertical="center" wrapText="1"/>
    </xf>
    <xf numFmtId="0" fontId="20" fillId="8" borderId="28" xfId="3" applyFont="1" applyFill="1" applyBorder="1" applyAlignment="1">
      <alignment horizontal="center" vertical="center" wrapText="1"/>
    </xf>
    <xf numFmtId="10" fontId="19" fillId="8" borderId="28" xfId="3" applyNumberFormat="1" applyFont="1" applyFill="1" applyBorder="1" applyAlignment="1">
      <alignment horizontal="center" vertical="center"/>
    </xf>
    <xf numFmtId="0" fontId="21" fillId="0" borderId="0" xfId="3" applyFont="1" applyAlignment="1">
      <alignment horizontal="right" vertical="center"/>
    </xf>
    <xf numFmtId="0" fontId="0" fillId="0" borderId="0" xfId="3" applyFont="1" applyAlignment="1">
      <alignment horizontal="center" vertical="top"/>
    </xf>
    <xf numFmtId="0" fontId="23" fillId="0" borderId="0" xfId="3" applyFont="1" applyAlignment="1">
      <alignment horizontal="right" vertical="center"/>
    </xf>
    <xf numFmtId="0" fontId="23" fillId="0" borderId="0" xfId="3" applyFont="1" applyAlignment="1">
      <alignment horizontal="left" vertical="center"/>
    </xf>
    <xf numFmtId="0" fontId="23" fillId="0" borderId="0" xfId="3" applyFont="1" applyAlignment="1">
      <alignment horizontal="center" vertical="top"/>
    </xf>
    <xf numFmtId="0" fontId="25" fillId="0" borderId="0" xfId="3" applyFont="1" applyAlignment="1">
      <alignment horizontal="center" vertical="top"/>
    </xf>
    <xf numFmtId="170" fontId="0" fillId="0" borderId="0" xfId="3" applyNumberFormat="1" applyFont="1"/>
    <xf numFmtId="0" fontId="12" fillId="0" borderId="32" xfId="3" applyFont="1" applyBorder="1" applyAlignment="1">
      <alignment horizontal="left"/>
    </xf>
    <xf numFmtId="0" fontId="0" fillId="0" borderId="32" xfId="3" applyFont="1" applyBorder="1"/>
    <xf numFmtId="0" fontId="20" fillId="0" borderId="0" xfId="3" applyFont="1"/>
    <xf numFmtId="0" fontId="19" fillId="0" borderId="0" xfId="3" applyFont="1" applyAlignment="1">
      <alignment vertical="center"/>
    </xf>
    <xf numFmtId="0" fontId="19" fillId="0" borderId="9" xfId="3" applyFont="1" applyBorder="1" applyAlignment="1">
      <alignment vertical="center"/>
    </xf>
    <xf numFmtId="0" fontId="0" fillId="0" borderId="9" xfId="3" applyFont="1" applyBorder="1"/>
    <xf numFmtId="0" fontId="0" fillId="0" borderId="0" xfId="3" applyFont="1" applyAlignment="1">
      <alignment vertical="center"/>
    </xf>
    <xf numFmtId="0" fontId="12" fillId="0" borderId="0" xfId="9" applyFont="1" applyAlignment="1">
      <alignment horizontal="left" vertical="top"/>
    </xf>
    <xf numFmtId="0" fontId="0" fillId="0" borderId="0" xfId="3" applyFont="1" applyAlignment="1">
      <alignment vertical="top"/>
    </xf>
    <xf numFmtId="0" fontId="26" fillId="0" borderId="0" xfId="3" applyFont="1" applyAlignment="1">
      <alignment vertical="top"/>
    </xf>
    <xf numFmtId="168" fontId="0" fillId="0" borderId="0" xfId="3" applyNumberFormat="1" applyFont="1"/>
    <xf numFmtId="168" fontId="0" fillId="0" borderId="0" xfId="3" applyNumberFormat="1" applyFont="1" applyAlignment="1">
      <alignment vertical="top"/>
    </xf>
    <xf numFmtId="0" fontId="5" fillId="0" borderId="34" xfId="3" applyBorder="1"/>
    <xf numFmtId="0" fontId="5" fillId="0" borderId="37" xfId="3" applyBorder="1" applyAlignment="1">
      <alignment horizontal="center"/>
    </xf>
    <xf numFmtId="0" fontId="19" fillId="0" borderId="40" xfId="3" applyFont="1" applyBorder="1" applyAlignment="1">
      <alignment horizontal="center" vertical="center"/>
    </xf>
    <xf numFmtId="0" fontId="19" fillId="0" borderId="41" xfId="3" applyFont="1" applyBorder="1" applyAlignment="1">
      <alignment horizontal="center" vertical="center"/>
    </xf>
    <xf numFmtId="0" fontId="19" fillId="0" borderId="41" xfId="3" applyFont="1" applyBorder="1" applyAlignment="1">
      <alignment horizontal="center" vertical="center" wrapText="1"/>
    </xf>
    <xf numFmtId="0" fontId="19" fillId="0" borderId="42" xfId="3" applyFont="1" applyBorder="1" applyAlignment="1">
      <alignment horizontal="center" vertical="center" wrapText="1"/>
    </xf>
    <xf numFmtId="0" fontId="19" fillId="0" borderId="43" xfId="3" applyFont="1" applyBorder="1" applyAlignment="1">
      <alignment horizontal="left" vertical="top"/>
    </xf>
    <xf numFmtId="0" fontId="19" fillId="0" borderId="44" xfId="3" applyFont="1" applyBorder="1" applyAlignment="1">
      <alignment horizontal="left" vertical="top"/>
    </xf>
    <xf numFmtId="0" fontId="19" fillId="0" borderId="44" xfId="3" applyFont="1" applyBorder="1" applyAlignment="1">
      <alignment horizontal="center" vertical="top"/>
    </xf>
    <xf numFmtId="0" fontId="19" fillId="0" borderId="44" xfId="3" applyFont="1" applyBorder="1" applyAlignment="1">
      <alignment horizontal="center" vertical="center" wrapText="1"/>
    </xf>
    <xf numFmtId="0" fontId="19" fillId="0" borderId="45" xfId="3" applyFont="1" applyBorder="1" applyAlignment="1">
      <alignment horizontal="center" vertical="top"/>
    </xf>
    <xf numFmtId="0" fontId="19" fillId="0" borderId="46" xfId="3" applyFont="1" applyBorder="1" applyAlignment="1">
      <alignment horizontal="left" vertical="top"/>
    </xf>
    <xf numFmtId="0" fontId="19" fillId="0" borderId="47" xfId="3" applyFont="1" applyBorder="1" applyAlignment="1">
      <alignment horizontal="left" vertical="top"/>
    </xf>
    <xf numFmtId="0" fontId="19" fillId="0" borderId="47" xfId="3" applyFont="1" applyBorder="1" applyAlignment="1">
      <alignment horizontal="center" vertical="top"/>
    </xf>
    <xf numFmtId="0" fontId="19" fillId="0" borderId="47" xfId="3" applyFont="1" applyBorder="1" applyAlignment="1">
      <alignment horizontal="center" vertical="center" wrapText="1"/>
    </xf>
    <xf numFmtId="0" fontId="19" fillId="0" borderId="48" xfId="3" applyFont="1" applyBorder="1" applyAlignment="1">
      <alignment horizontal="center" vertical="top"/>
    </xf>
    <xf numFmtId="0" fontId="19" fillId="0" borderId="46" xfId="3" applyFont="1" applyBorder="1" applyAlignment="1">
      <alignment horizontal="left" vertical="center"/>
    </xf>
    <xf numFmtId="0" fontId="19" fillId="0" borderId="47" xfId="3" applyFont="1" applyBorder="1" applyAlignment="1">
      <alignment horizontal="left" vertical="center"/>
    </xf>
    <xf numFmtId="0" fontId="19" fillId="0" borderId="47" xfId="3" applyFont="1" applyBorder="1" applyAlignment="1">
      <alignment horizontal="center" vertical="center"/>
    </xf>
    <xf numFmtId="0" fontId="19" fillId="0" borderId="48" xfId="3" applyFont="1" applyBorder="1" applyAlignment="1">
      <alignment horizontal="center" vertical="center"/>
    </xf>
    <xf numFmtId="0" fontId="19" fillId="0" borderId="50" xfId="3" applyFont="1" applyBorder="1" applyAlignment="1">
      <alignment horizontal="center" vertical="center" wrapText="1"/>
    </xf>
    <xf numFmtId="0" fontId="19" fillId="0" borderId="34" xfId="3" applyFont="1" applyBorder="1" applyAlignment="1">
      <alignment horizontal="left" vertical="center" wrapText="1"/>
    </xf>
    <xf numFmtId="0" fontId="19" fillId="0" borderId="35" xfId="3" applyFont="1" applyBorder="1" applyAlignment="1">
      <alignment horizontal="center" vertical="center" wrapText="1"/>
    </xf>
    <xf numFmtId="0" fontId="19" fillId="0" borderId="0" xfId="3" applyFont="1" applyAlignment="1">
      <alignment horizontal="center" vertical="center" wrapText="1"/>
    </xf>
    <xf numFmtId="0" fontId="19" fillId="0" borderId="52" xfId="3" applyFont="1" applyBorder="1" applyAlignment="1">
      <alignment horizontal="center" vertical="center" wrapText="1"/>
    </xf>
    <xf numFmtId="0" fontId="19" fillId="0" borderId="53" xfId="3" applyFont="1" applyBorder="1" applyAlignment="1">
      <alignment horizontal="center" vertical="center" wrapText="1"/>
    </xf>
    <xf numFmtId="0" fontId="19" fillId="0" borderId="53" xfId="3" applyFont="1" applyBorder="1" applyAlignment="1">
      <alignment horizontal="center" vertical="center"/>
    </xf>
    <xf numFmtId="0" fontId="19" fillId="0" borderId="0" xfId="3" applyFont="1" applyAlignment="1">
      <alignment horizontal="center" vertical="center"/>
    </xf>
    <xf numFmtId="0" fontId="29" fillId="2" borderId="54" xfId="3" applyFont="1" applyFill="1" applyBorder="1" applyAlignment="1">
      <alignment horizontal="center" vertical="center" wrapText="1"/>
    </xf>
    <xf numFmtId="0" fontId="29" fillId="2" borderId="6" xfId="3" applyFont="1" applyFill="1" applyBorder="1" applyAlignment="1">
      <alignment horizontal="left" vertical="center" wrapText="1"/>
    </xf>
    <xf numFmtId="0" fontId="29" fillId="2" borderId="6" xfId="3" applyFont="1" applyFill="1" applyBorder="1" applyAlignment="1">
      <alignment horizontal="center" vertical="center" wrapText="1"/>
    </xf>
    <xf numFmtId="0" fontId="29" fillId="2" borderId="3" xfId="3" applyFont="1" applyFill="1" applyBorder="1" applyAlignment="1">
      <alignment horizontal="center" vertical="center" wrapText="1"/>
    </xf>
    <xf numFmtId="0" fontId="29" fillId="2" borderId="55" xfId="3" applyFont="1" applyFill="1" applyBorder="1" applyAlignment="1">
      <alignment horizontal="center" vertical="center" wrapText="1"/>
    </xf>
    <xf numFmtId="10" fontId="20" fillId="0" borderId="3" xfId="12" applyNumberFormat="1" applyFont="1" applyFill="1" applyBorder="1" applyAlignment="1">
      <alignment horizontal="center" vertical="center" wrapText="1"/>
    </xf>
    <xf numFmtId="10" fontId="20" fillId="9" borderId="3" xfId="12" applyNumberFormat="1" applyFont="1" applyFill="1" applyBorder="1" applyAlignment="1">
      <alignment horizontal="center" vertical="center" wrapText="1"/>
    </xf>
    <xf numFmtId="164" fontId="20" fillId="0" borderId="3" xfId="11" applyFont="1" applyFill="1" applyBorder="1" applyAlignment="1">
      <alignment horizontal="center" vertical="center" wrapText="1"/>
    </xf>
    <xf numFmtId="164" fontId="29" fillId="11" borderId="63" xfId="11" applyFont="1" applyFill="1" applyBorder="1" applyAlignment="1">
      <alignment horizontal="center" vertical="center" wrapText="1"/>
    </xf>
    <xf numFmtId="164" fontId="29" fillId="11" borderId="64" xfId="11" applyFont="1" applyFill="1" applyBorder="1" applyAlignment="1">
      <alignment horizontal="center" vertical="center" wrapText="1"/>
    </xf>
    <xf numFmtId="0" fontId="30" fillId="0" borderId="0" xfId="3" applyFont="1" applyAlignment="1">
      <alignment horizontal="center" vertical="center" wrapText="1"/>
    </xf>
    <xf numFmtId="0" fontId="20" fillId="0" borderId="0" xfId="3" applyFont="1" applyAlignment="1">
      <alignment horizontal="center" vertical="center"/>
    </xf>
    <xf numFmtId="0" fontId="20" fillId="0" borderId="0" xfId="3" applyFont="1" applyAlignment="1">
      <alignment horizontal="center" vertical="center" wrapText="1"/>
    </xf>
    <xf numFmtId="0" fontId="20" fillId="0" borderId="0" xfId="3" applyFont="1" applyAlignment="1">
      <alignment horizontal="center"/>
    </xf>
    <xf numFmtId="0" fontId="20" fillId="0" borderId="0" xfId="3" applyFont="1" applyAlignment="1">
      <alignment vertical="center"/>
    </xf>
    <xf numFmtId="0" fontId="20" fillId="0" borderId="33" xfId="3" applyFont="1" applyBorder="1" applyAlignment="1">
      <alignment horizontal="center" vertical="center"/>
    </xf>
    <xf numFmtId="0" fontId="31" fillId="0" borderId="0" xfId="3" applyFont="1" applyAlignment="1">
      <alignment horizontal="center"/>
    </xf>
    <xf numFmtId="0" fontId="31" fillId="0" borderId="0" xfId="3" applyFont="1" applyAlignment="1">
      <alignment vertical="center"/>
    </xf>
    <xf numFmtId="0" fontId="31" fillId="0" borderId="0" xfId="3" applyFont="1" applyAlignment="1">
      <alignment horizontal="center" vertical="center" wrapText="1"/>
    </xf>
    <xf numFmtId="0" fontId="31" fillId="0" borderId="0" xfId="3" applyFont="1"/>
    <xf numFmtId="0" fontId="31" fillId="0" borderId="0" xfId="3" applyFont="1" applyAlignment="1">
      <alignment horizontal="center" vertical="center"/>
    </xf>
    <xf numFmtId="0" fontId="5" fillId="3" borderId="0" xfId="3" applyFill="1"/>
    <xf numFmtId="0" fontId="31" fillId="3" borderId="0" xfId="3" applyFont="1" applyFill="1" applyAlignment="1">
      <alignment horizontal="center"/>
    </xf>
    <xf numFmtId="0" fontId="31" fillId="3" borderId="0" xfId="3" applyFont="1" applyFill="1" applyAlignment="1">
      <alignment horizontal="center" vertical="center" wrapText="1"/>
    </xf>
    <xf numFmtId="164" fontId="31" fillId="0" borderId="0" xfId="11" applyFont="1"/>
    <xf numFmtId="49" fontId="19" fillId="0" borderId="47" xfId="3" applyNumberFormat="1" applyFont="1" applyBorder="1" applyAlignment="1">
      <alignment horizontal="left" vertical="top"/>
    </xf>
    <xf numFmtId="0" fontId="33" fillId="0" borderId="0" xfId="3" applyFont="1" applyAlignment="1">
      <alignment horizontal="center" vertical="center"/>
    </xf>
    <xf numFmtId="10" fontId="33" fillId="0" borderId="0" xfId="8" applyNumberFormat="1" applyFont="1" applyAlignment="1">
      <alignment horizontal="center" vertical="center" wrapText="1"/>
    </xf>
    <xf numFmtId="0" fontId="0" fillId="0" borderId="0" xfId="0" applyAlignment="1">
      <alignment horizontal="center" vertical="center"/>
    </xf>
    <xf numFmtId="0" fontId="0" fillId="0" borderId="0" xfId="0" applyAlignment="1">
      <alignment horizontal="center"/>
    </xf>
    <xf numFmtId="0" fontId="34" fillId="0" borderId="0" xfId="0" applyFont="1" applyAlignment="1">
      <alignment wrapText="1"/>
    </xf>
    <xf numFmtId="43" fontId="34" fillId="0" borderId="3" xfId="1" applyFont="1" applyBorder="1" applyAlignment="1">
      <alignment vertical="center" wrapText="1"/>
    </xf>
    <xf numFmtId="0" fontId="34" fillId="0" borderId="0" xfId="0" applyFont="1"/>
    <xf numFmtId="0" fontId="34" fillId="0" borderId="0" xfId="0" applyFont="1" applyAlignment="1">
      <alignment horizontal="center" vertical="center"/>
    </xf>
    <xf numFmtId="0" fontId="6" fillId="2" borderId="2" xfId="0" applyFont="1" applyFill="1" applyBorder="1" applyAlignment="1">
      <alignment horizontal="center" vertical="center"/>
    </xf>
    <xf numFmtId="7" fontId="0" fillId="0" borderId="3" xfId="2" applyNumberFormat="1" applyFont="1" applyBorder="1" applyAlignment="1">
      <alignment vertical="center" wrapText="1"/>
    </xf>
    <xf numFmtId="171" fontId="10" fillId="2" borderId="3" xfId="0" applyNumberFormat="1" applyFont="1" applyFill="1" applyBorder="1" applyAlignment="1">
      <alignment vertical="center" wrapText="1"/>
    </xf>
    <xf numFmtId="171" fontId="0" fillId="0" borderId="0" xfId="0" applyNumberFormat="1" applyAlignment="1">
      <alignment wrapText="1"/>
    </xf>
    <xf numFmtId="165" fontId="0" fillId="0" borderId="3" xfId="2" applyNumberFormat="1" applyFont="1" applyBorder="1" applyAlignment="1">
      <alignment vertical="center" wrapText="1"/>
    </xf>
    <xf numFmtId="44" fontId="6" fillId="2" borderId="2" xfId="0" applyNumberFormat="1" applyFont="1" applyFill="1" applyBorder="1" applyAlignment="1">
      <alignment vertical="center"/>
    </xf>
    <xf numFmtId="7" fontId="6" fillId="2" borderId="2" xfId="0" applyNumberFormat="1" applyFont="1" applyFill="1" applyBorder="1" applyAlignment="1">
      <alignment vertical="center"/>
    </xf>
    <xf numFmtId="165" fontId="6" fillId="2" borderId="2" xfId="0" applyNumberFormat="1" applyFont="1" applyFill="1" applyBorder="1" applyAlignment="1">
      <alignment vertical="center"/>
    </xf>
    <xf numFmtId="172" fontId="0" fillId="0" borderId="3" xfId="2" applyNumberFormat="1" applyFont="1" applyBorder="1" applyAlignment="1">
      <alignment vertical="center" wrapText="1"/>
    </xf>
    <xf numFmtId="173" fontId="0" fillId="0" borderId="3" xfId="1" applyNumberFormat="1" applyFont="1" applyBorder="1" applyAlignment="1">
      <alignment vertical="center" wrapText="1"/>
    </xf>
    <xf numFmtId="174" fontId="0" fillId="0" borderId="3" xfId="2" applyNumberFormat="1" applyFont="1" applyBorder="1" applyAlignment="1">
      <alignment vertical="center" wrapText="1"/>
    </xf>
    <xf numFmtId="0" fontId="13" fillId="0" borderId="13" xfId="3" applyFont="1" applyBorder="1" applyAlignment="1">
      <alignment horizontal="center" vertical="center"/>
    </xf>
    <xf numFmtId="0" fontId="12" fillId="0" borderId="11" xfId="3" applyFont="1" applyBorder="1" applyAlignment="1">
      <alignment horizontal="center"/>
    </xf>
    <xf numFmtId="49" fontId="15" fillId="0" borderId="0" xfId="3" applyNumberFormat="1" applyFont="1" applyAlignment="1">
      <alignment horizontal="center" vertical="center"/>
    </xf>
    <xf numFmtId="0" fontId="15" fillId="0" borderId="0" xfId="3" applyFont="1" applyAlignment="1">
      <alignment horizontal="center" vertical="center"/>
    </xf>
    <xf numFmtId="0" fontId="12" fillId="0" borderId="0" xfId="9" applyFont="1" applyAlignment="1">
      <alignment horizontal="center" vertical="top" wrapText="1"/>
    </xf>
    <xf numFmtId="0" fontId="12" fillId="0" borderId="29" xfId="9" applyFont="1" applyBorder="1" applyAlignment="1">
      <alignment horizontal="center" vertical="top" wrapText="1"/>
    </xf>
    <xf numFmtId="0" fontId="12" fillId="0" borderId="3" xfId="9" applyFont="1" applyBorder="1" applyAlignment="1">
      <alignment horizontal="left" vertical="top"/>
    </xf>
    <xf numFmtId="0" fontId="0" fillId="0" borderId="3" xfId="3" applyFont="1" applyBorder="1" applyAlignment="1">
      <alignment horizontal="left" vertical="top" wrapText="1"/>
    </xf>
    <xf numFmtId="0" fontId="17" fillId="0" borderId="0" xfId="3" applyFont="1" applyAlignment="1">
      <alignment horizontal="center" textRotation="90"/>
    </xf>
    <xf numFmtId="0" fontId="12" fillId="0" borderId="30" xfId="9" applyFont="1" applyBorder="1" applyAlignment="1">
      <alignment horizontal="left" vertical="top"/>
    </xf>
    <xf numFmtId="0" fontId="4" fillId="0" borderId="12" xfId="10" applyNumberFormat="1" applyFont="1" applyFill="1" applyBorder="1" applyAlignment="1" applyProtection="1">
      <alignment horizontal="left" wrapText="1"/>
    </xf>
    <xf numFmtId="0" fontId="4" fillId="0" borderId="28" xfId="3" applyFont="1" applyBorder="1" applyAlignment="1">
      <alignment horizontal="left" wrapText="1"/>
    </xf>
    <xf numFmtId="10" fontId="4" fillId="7" borderId="28" xfId="3" applyNumberFormat="1" applyFont="1" applyFill="1" applyBorder="1" applyAlignment="1" applyProtection="1">
      <alignment horizontal="center"/>
      <protection locked="0"/>
    </xf>
    <xf numFmtId="0" fontId="12" fillId="0" borderId="28" xfId="3" applyFont="1" applyBorder="1" applyAlignment="1">
      <alignment horizontal="center" vertical="center"/>
    </xf>
    <xf numFmtId="0" fontId="0" fillId="0" borderId="28" xfId="3" applyFont="1" applyBorder="1" applyAlignment="1">
      <alignment horizontal="center" vertical="center" wrapText="1"/>
    </xf>
    <xf numFmtId="4" fontId="19" fillId="0" borderId="28" xfId="3" applyNumberFormat="1" applyFont="1" applyBorder="1" applyAlignment="1">
      <alignment horizontal="center" vertical="center"/>
    </xf>
    <xf numFmtId="0" fontId="4" fillId="0" borderId="28" xfId="3" applyFont="1" applyBorder="1" applyAlignment="1">
      <alignment horizontal="left"/>
    </xf>
    <xf numFmtId="0" fontId="10" fillId="0" borderId="28" xfId="3" applyFont="1" applyBorder="1" applyAlignment="1">
      <alignment horizontal="center"/>
    </xf>
    <xf numFmtId="167" fontId="4" fillId="6" borderId="12" xfId="10" applyFont="1" applyFill="1" applyBorder="1" applyAlignment="1" applyProtection="1">
      <alignment horizontal="left"/>
      <protection locked="0"/>
    </xf>
    <xf numFmtId="0" fontId="19" fillId="0" borderId="28" xfId="3" applyFont="1" applyBorder="1" applyAlignment="1">
      <alignment horizontal="center" vertical="center"/>
    </xf>
    <xf numFmtId="4" fontId="19" fillId="0" borderId="28" xfId="3" applyNumberFormat="1" applyFont="1" applyBorder="1" applyAlignment="1">
      <alignment horizontal="center" vertical="center" wrapText="1"/>
    </xf>
    <xf numFmtId="0" fontId="20" fillId="8" borderId="28" xfId="3" applyFont="1" applyFill="1" applyBorder="1" applyAlignment="1">
      <alignment horizontal="center" vertical="center" wrapText="1"/>
    </xf>
    <xf numFmtId="0" fontId="22" fillId="0" borderId="0" xfId="3" applyFont="1" applyAlignment="1">
      <alignment horizontal="left" vertical="center" indent="1"/>
    </xf>
    <xf numFmtId="0" fontId="4" fillId="0" borderId="28" xfId="3" applyFont="1" applyBorder="1" applyAlignment="1">
      <alignment horizontal="left" vertical="center" wrapText="1"/>
    </xf>
    <xf numFmtId="49" fontId="5" fillId="7" borderId="28" xfId="3" applyNumberFormat="1" applyFill="1" applyBorder="1" applyAlignment="1" applyProtection="1">
      <alignment horizontal="left" vertical="top" wrapText="1"/>
      <protection locked="0"/>
    </xf>
    <xf numFmtId="168" fontId="0" fillId="0" borderId="31" xfId="3" applyNumberFormat="1" applyFont="1" applyBorder="1" applyAlignment="1">
      <alignment horizontal="left"/>
    </xf>
    <xf numFmtId="169" fontId="0" fillId="0" borderId="31" xfId="3" applyNumberFormat="1" applyFont="1" applyBorder="1" applyAlignment="1">
      <alignment horizontal="left"/>
    </xf>
    <xf numFmtId="0" fontId="12" fillId="0" borderId="0" xfId="3" applyFont="1" applyAlignment="1">
      <alignment horizontal="left" vertical="center"/>
    </xf>
    <xf numFmtId="0" fontId="19" fillId="0" borderId="0" xfId="3" applyFont="1" applyAlignment="1">
      <alignment horizontal="left" vertical="center"/>
    </xf>
    <xf numFmtId="0" fontId="0" fillId="0" borderId="0" xfId="3" applyFont="1" applyAlignment="1">
      <alignment horizontal="center" vertical="center"/>
    </xf>
    <xf numFmtId="0" fontId="23" fillId="0" borderId="0" xfId="3" applyFont="1" applyAlignment="1">
      <alignment horizontal="right" vertical="center"/>
    </xf>
    <xf numFmtId="0" fontId="24" fillId="0" borderId="0" xfId="3" applyFont="1" applyAlignment="1">
      <alignment horizontal="center"/>
    </xf>
    <xf numFmtId="0" fontId="23" fillId="0" borderId="0" xfId="3" applyFont="1" applyAlignment="1">
      <alignment horizontal="left" vertical="center"/>
    </xf>
    <xf numFmtId="0" fontId="23" fillId="0" borderId="0" xfId="3" applyFont="1" applyAlignment="1">
      <alignment horizontal="center" vertical="top"/>
    </xf>
    <xf numFmtId="0" fontId="0" fillId="0" borderId="32" xfId="3" applyFont="1" applyBorder="1" applyAlignment="1">
      <alignment horizontal="left"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3" fillId="0" borderId="3" xfId="0"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2" fillId="4" borderId="3" xfId="0" applyFont="1" applyFill="1" applyBorder="1" applyAlignment="1">
      <alignment horizontal="center" vertical="center" wrapText="1"/>
    </xf>
    <xf numFmtId="0" fontId="0" fillId="0" borderId="0" xfId="0" applyAlignment="1">
      <alignment horizontal="center"/>
    </xf>
    <xf numFmtId="0" fontId="0" fillId="0" borderId="0" xfId="0" applyAlignment="1">
      <alignment horizontal="center" vertical="center"/>
    </xf>
    <xf numFmtId="0" fontId="3" fillId="0" borderId="66" xfId="0" applyFont="1" applyBorder="1" applyAlignment="1">
      <alignment horizontal="center" vertical="center" wrapText="1"/>
    </xf>
    <xf numFmtId="0" fontId="3" fillId="0" borderId="67" xfId="0" applyFont="1" applyBorder="1" applyAlignment="1">
      <alignment horizontal="center" vertical="center" wrapText="1"/>
    </xf>
    <xf numFmtId="0" fontId="4" fillId="0" borderId="66" xfId="0" applyFont="1" applyBorder="1" applyAlignment="1">
      <alignment horizontal="left" vertical="center" wrapText="1"/>
    </xf>
    <xf numFmtId="0" fontId="4" fillId="0" borderId="68" xfId="0" applyFont="1" applyBorder="1" applyAlignment="1">
      <alignment horizontal="left" vertical="center" wrapText="1"/>
    </xf>
    <xf numFmtId="0" fontId="4" fillId="0" borderId="67" xfId="0" applyFont="1" applyBorder="1" applyAlignment="1">
      <alignment horizontal="left" vertical="center" wrapText="1"/>
    </xf>
    <xf numFmtId="0" fontId="4" fillId="0" borderId="4" xfId="0" applyFont="1" applyBorder="1" applyAlignment="1">
      <alignment horizontal="left" vertical="center" wrapText="1"/>
    </xf>
    <xf numFmtId="0" fontId="6" fillId="2" borderId="3" xfId="0" applyFont="1" applyFill="1" applyBorder="1" applyAlignment="1">
      <alignment horizontal="center" vertical="center" wrapText="1"/>
    </xf>
    <xf numFmtId="0" fontId="6" fillId="4" borderId="1" xfId="3" applyFont="1" applyFill="1" applyBorder="1" applyAlignment="1" applyProtection="1">
      <alignment horizontal="center" vertical="center" wrapText="1"/>
      <protection locked="0"/>
    </xf>
    <xf numFmtId="0" fontId="6" fillId="4" borderId="4" xfId="3" applyFont="1" applyFill="1" applyBorder="1" applyAlignment="1" applyProtection="1">
      <alignment horizontal="center" vertical="center" wrapText="1"/>
      <protection locked="0"/>
    </xf>
    <xf numFmtId="0" fontId="6" fillId="2" borderId="1" xfId="3" applyFont="1" applyFill="1" applyBorder="1" applyAlignment="1" applyProtection="1">
      <alignment horizontal="center" vertical="center" wrapText="1"/>
      <protection locked="0"/>
    </xf>
    <xf numFmtId="0" fontId="6" fillId="2" borderId="2" xfId="3" applyFont="1" applyFill="1" applyBorder="1" applyAlignment="1" applyProtection="1">
      <alignment horizontal="center" vertical="center" wrapText="1"/>
      <protection locked="0"/>
    </xf>
    <xf numFmtId="0" fontId="6" fillId="2" borderId="4" xfId="3" applyFont="1" applyFill="1" applyBorder="1" applyAlignment="1" applyProtection="1">
      <alignment horizontal="center" vertical="center" wrapText="1"/>
      <protection locked="0"/>
    </xf>
    <xf numFmtId="0" fontId="6" fillId="2" borderId="3" xfId="3" applyFont="1" applyFill="1" applyBorder="1" applyAlignment="1">
      <alignment horizontal="center" vertical="center" wrapText="1"/>
    </xf>
    <xf numFmtId="0" fontId="6" fillId="2" borderId="3" xfId="4" applyFont="1" applyFill="1" applyBorder="1" applyAlignment="1">
      <alignment horizontal="center" vertical="center" wrapText="1"/>
    </xf>
    <xf numFmtId="49" fontId="32" fillId="0" borderId="35" xfId="3" applyNumberFormat="1" applyFont="1" applyBorder="1" applyAlignment="1">
      <alignment horizontal="center" vertical="center"/>
    </xf>
    <xf numFmtId="0" fontId="32" fillId="0" borderId="35" xfId="3" applyFont="1" applyBorder="1" applyAlignment="1">
      <alignment horizontal="center" vertical="center"/>
    </xf>
    <xf numFmtId="0" fontId="32" fillId="0" borderId="36" xfId="3" applyFont="1" applyBorder="1" applyAlignment="1">
      <alignment horizontal="center" vertical="center"/>
    </xf>
    <xf numFmtId="0" fontId="32" fillId="0" borderId="38" xfId="3" applyFont="1" applyBorder="1" applyAlignment="1">
      <alignment horizontal="center" vertical="center"/>
    </xf>
    <xf numFmtId="0" fontId="32" fillId="0" borderId="39" xfId="3" applyFont="1" applyBorder="1" applyAlignment="1">
      <alignment horizontal="center" vertical="center"/>
    </xf>
    <xf numFmtId="0" fontId="19" fillId="2" borderId="40" xfId="3" applyFont="1" applyFill="1" applyBorder="1" applyAlignment="1">
      <alignment horizontal="center" vertical="center"/>
    </xf>
    <xf numFmtId="0" fontId="19" fillId="2" borderId="41" xfId="3" applyFont="1" applyFill="1" applyBorder="1" applyAlignment="1">
      <alignment horizontal="center" vertical="center"/>
    </xf>
    <xf numFmtId="0" fontId="19" fillId="2" borderId="42" xfId="3" applyFont="1" applyFill="1" applyBorder="1" applyAlignment="1">
      <alignment horizontal="center" vertical="center"/>
    </xf>
    <xf numFmtId="0" fontId="19" fillId="0" borderId="49" xfId="3" applyFont="1" applyBorder="1" applyAlignment="1">
      <alignment horizontal="left" vertical="center" wrapText="1"/>
    </xf>
    <xf numFmtId="0" fontId="19" fillId="0" borderId="50" xfId="3" applyFont="1" applyBorder="1" applyAlignment="1">
      <alignment horizontal="left" vertical="center" wrapText="1"/>
    </xf>
    <xf numFmtId="0" fontId="19" fillId="0" borderId="51" xfId="3" applyFont="1" applyBorder="1" applyAlignment="1">
      <alignment horizontal="left" vertical="center" wrapText="1"/>
    </xf>
    <xf numFmtId="0" fontId="30" fillId="0" borderId="54" xfId="3" applyFont="1" applyBorder="1" applyAlignment="1">
      <alignment horizontal="center" vertical="center" wrapText="1"/>
    </xf>
    <xf numFmtId="0" fontId="30" fillId="0" borderId="57" xfId="3" applyFont="1" applyBorder="1" applyAlignment="1">
      <alignment horizontal="center" vertical="center" wrapText="1"/>
    </xf>
    <xf numFmtId="164" fontId="20" fillId="0" borderId="6" xfId="11" applyFont="1" applyFill="1" applyBorder="1" applyAlignment="1">
      <alignment horizontal="center" vertical="center"/>
    </xf>
    <xf numFmtId="164" fontId="20" fillId="0" borderId="8" xfId="11" applyFont="1" applyFill="1" applyBorder="1" applyAlignment="1">
      <alignment horizontal="center" vertical="center"/>
    </xf>
    <xf numFmtId="164" fontId="20" fillId="10" borderId="56" xfId="12" applyNumberFormat="1" applyFont="1" applyFill="1" applyBorder="1" applyAlignment="1">
      <alignment horizontal="center" vertical="center" wrapText="1"/>
    </xf>
    <xf numFmtId="10" fontId="20" fillId="10" borderId="58" xfId="12" applyNumberFormat="1" applyFont="1" applyFill="1" applyBorder="1" applyAlignment="1">
      <alignment horizontal="center" vertical="center" wrapText="1"/>
    </xf>
    <xf numFmtId="0" fontId="30" fillId="0" borderId="59" xfId="3" applyFont="1" applyBorder="1" applyAlignment="1">
      <alignment horizontal="center" vertical="center" wrapText="1"/>
    </xf>
    <xf numFmtId="164" fontId="20" fillId="0" borderId="6" xfId="11" applyFont="1" applyFill="1" applyBorder="1" applyAlignment="1">
      <alignment horizontal="center"/>
    </xf>
    <xf numFmtId="164" fontId="20" fillId="0" borderId="8" xfId="11" applyFont="1" applyFill="1" applyBorder="1" applyAlignment="1">
      <alignment horizontal="center"/>
    </xf>
    <xf numFmtId="0" fontId="20" fillId="0" borderId="0" xfId="3" applyFont="1" applyAlignment="1">
      <alignment horizontal="center" vertical="center"/>
    </xf>
    <xf numFmtId="0" fontId="30" fillId="11" borderId="60" xfId="3" applyFont="1" applyFill="1" applyBorder="1" applyAlignment="1">
      <alignment horizontal="right" vertical="center" wrapText="1"/>
    </xf>
    <xf numFmtId="0" fontId="30" fillId="11" borderId="61" xfId="3" applyFont="1" applyFill="1" applyBorder="1" applyAlignment="1">
      <alignment horizontal="right" vertical="center" wrapText="1"/>
    </xf>
    <xf numFmtId="0" fontId="30" fillId="11" borderId="62" xfId="3" applyFont="1" applyFill="1" applyBorder="1" applyAlignment="1">
      <alignment horizontal="right" vertical="center" wrapText="1"/>
    </xf>
    <xf numFmtId="0" fontId="20" fillId="0" borderId="0" xfId="3" applyFont="1" applyAlignment="1">
      <alignment horizontal="center" vertical="center" wrapText="1"/>
    </xf>
    <xf numFmtId="0" fontId="20" fillId="0" borderId="9" xfId="3" applyFont="1" applyBorder="1" applyAlignment="1">
      <alignment horizontal="center" vertical="center" wrapText="1"/>
    </xf>
    <xf numFmtId="0" fontId="20" fillId="0" borderId="33" xfId="3" applyFont="1" applyBorder="1" applyAlignment="1">
      <alignment horizontal="center" vertical="center"/>
    </xf>
    <xf numFmtId="0" fontId="4" fillId="0" borderId="3" xfId="0" applyFont="1" applyBorder="1" applyAlignment="1">
      <alignment horizontal="left" vertical="center" wrapText="1"/>
    </xf>
    <xf numFmtId="0" fontId="6" fillId="5" borderId="1" xfId="3" applyFont="1" applyFill="1" applyBorder="1" applyAlignment="1" applyProtection="1">
      <alignment horizontal="center" vertical="center" wrapText="1"/>
      <protection locked="0"/>
    </xf>
    <xf numFmtId="0" fontId="6" fillId="5" borderId="2" xfId="3" applyFont="1" applyFill="1" applyBorder="1" applyAlignment="1" applyProtection="1">
      <alignment horizontal="center" vertical="center" wrapText="1"/>
      <protection locked="0"/>
    </xf>
    <xf numFmtId="0" fontId="6" fillId="5" borderId="4" xfId="3" applyFont="1" applyFill="1" applyBorder="1" applyAlignment="1" applyProtection="1">
      <alignment horizontal="center" vertical="center" wrapText="1"/>
      <protection locked="0"/>
    </xf>
    <xf numFmtId="0" fontId="6" fillId="4" borderId="2" xfId="3" applyFont="1" applyFill="1" applyBorder="1" applyAlignment="1" applyProtection="1">
      <alignment horizontal="center" vertical="center" wrapText="1"/>
      <protection locked="0"/>
    </xf>
    <xf numFmtId="165" fontId="0" fillId="0" borderId="6" xfId="0" applyNumberFormat="1" applyBorder="1" applyAlignment="1">
      <alignment horizontal="center" vertical="center"/>
    </xf>
    <xf numFmtId="165" fontId="0" fillId="0" borderId="7" xfId="0" applyNumberFormat="1" applyBorder="1" applyAlignment="1">
      <alignment horizontal="center" vertical="center"/>
    </xf>
    <xf numFmtId="165" fontId="0" fillId="0" borderId="8" xfId="0" applyNumberFormat="1" applyBorder="1" applyAlignment="1">
      <alignment horizontal="center" vertical="center"/>
    </xf>
    <xf numFmtId="0" fontId="4" fillId="4" borderId="1" xfId="3" applyFont="1" applyFill="1" applyBorder="1" applyAlignment="1" applyProtection="1">
      <alignment horizontal="left" vertical="center" wrapText="1"/>
      <protection locked="0"/>
    </xf>
    <xf numFmtId="0" fontId="6" fillId="4" borderId="2" xfId="3" applyFont="1" applyFill="1" applyBorder="1" applyAlignment="1" applyProtection="1">
      <alignment horizontal="left" vertical="center" wrapText="1"/>
      <protection locked="0"/>
    </xf>
    <xf numFmtId="0" fontId="6" fillId="4" borderId="1" xfId="3" applyFont="1" applyFill="1" applyBorder="1" applyAlignment="1" applyProtection="1">
      <alignment horizontal="right" vertical="center" wrapText="1"/>
      <protection locked="0"/>
    </xf>
    <xf numFmtId="0" fontId="6" fillId="4" borderId="2" xfId="3" applyFont="1" applyFill="1" applyBorder="1" applyAlignment="1" applyProtection="1">
      <alignment horizontal="right" vertical="center" wrapText="1"/>
      <protection locked="0"/>
    </xf>
    <xf numFmtId="165" fontId="0" fillId="0" borderId="65" xfId="0" applyNumberFormat="1" applyBorder="1" applyAlignment="1">
      <alignment horizontal="center" vertical="center"/>
    </xf>
  </cellXfs>
  <cellStyles count="13">
    <cellStyle name="Moeda" xfId="2" builtinId="4"/>
    <cellStyle name="Moeda 2" xfId="6" xr:uid="{D6CB5801-F2D8-473B-9DE4-65CF4315370A}"/>
    <cellStyle name="Moeda 3" xfId="11" xr:uid="{FD949102-68D5-4B72-9CF9-2EF95CA56FFC}"/>
    <cellStyle name="Moeda_Composicao BDI v2.1" xfId="10" xr:uid="{9B03EBF1-3AA0-4071-BA30-A3A531877076}"/>
    <cellStyle name="Normal" xfId="0" builtinId="0"/>
    <cellStyle name="Normal 2" xfId="3" xr:uid="{EF43812B-9005-4262-B841-A1973043BB6D}"/>
    <cellStyle name="Normal 3" xfId="5" xr:uid="{862B14AA-75E5-4284-893D-DF68BB060F25}"/>
    <cellStyle name="Normal 5" xfId="4" xr:uid="{3A96B3CC-7BCE-40D5-B7FD-4A4E5C2CBFEA}"/>
    <cellStyle name="Normal_FICHA DE VERIFICAÇÃO PRELIMINAR - Plano R" xfId="9" xr:uid="{AB0A6E4C-E6F5-487E-8480-26B246C90FE3}"/>
    <cellStyle name="Porcentagem" xfId="8" builtinId="5"/>
    <cellStyle name="Porcentagem 2" xfId="7" xr:uid="{CAA9337E-34ED-4CC9-8415-F225C9BC278F}"/>
    <cellStyle name="Porcentagem 3" xfId="12" xr:uid="{03A3E6D7-0844-4467-93D6-6534BE56F2CE}"/>
    <cellStyle name="Vírgula" xfId="1" builtinId="3"/>
  </cellStyles>
  <dxfs count="6">
    <dxf>
      <font>
        <b val="0"/>
        <condense val="0"/>
        <extend val="0"/>
        <color indexed="17"/>
      </font>
      <border>
        <left style="thin">
          <color indexed="8"/>
        </left>
        <right style="thin">
          <color indexed="8"/>
        </right>
        <top style="thin">
          <color indexed="8"/>
        </top>
        <bottom style="thin">
          <color indexed="8"/>
        </bottom>
      </border>
    </dxf>
    <dxf>
      <font>
        <b val="0"/>
        <condense val="0"/>
        <extend val="0"/>
        <color indexed="10"/>
      </font>
      <border>
        <left style="thin">
          <color indexed="8"/>
        </left>
        <right style="thin">
          <color indexed="8"/>
        </right>
        <top style="thin">
          <color indexed="8"/>
        </top>
        <bottom style="thin">
          <color indexed="8"/>
        </bottom>
      </border>
    </dxf>
    <dxf>
      <font>
        <b/>
        <i val="0"/>
        <condense val="0"/>
        <extend val="0"/>
      </font>
    </dxf>
    <dxf>
      <font>
        <b/>
        <i val="0"/>
        <condense val="0"/>
        <extend val="0"/>
        <color indexed="9"/>
      </font>
      <fill>
        <patternFill patternType="none">
          <fgColor indexed="64"/>
          <bgColor indexed="65"/>
        </patternFill>
      </fill>
      <border>
        <left/>
        <right/>
        <top style="thin">
          <color indexed="64"/>
        </top>
        <bottom/>
      </border>
    </dxf>
    <dxf>
      <font>
        <b val="0"/>
        <condense val="0"/>
        <extend val="0"/>
        <color indexed="9"/>
      </font>
      <fill>
        <patternFill patternType="none">
          <fgColor indexed="64"/>
          <bgColor indexed="65"/>
        </patternFill>
      </fill>
      <border>
        <left/>
        <right/>
        <top/>
        <bottom/>
      </border>
    </dxf>
    <dxf>
      <font>
        <b val="0"/>
        <condense val="0"/>
        <extend val="0"/>
        <color indexed="9"/>
      </font>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hyperlink" Target="#Menu!E6"/></Relationships>
</file>

<file path=xl/drawings/_rels/drawing2.xml.rels><?xml version="1.0" encoding="UTF-8" standalone="yes"?>
<Relationships xmlns="http://schemas.openxmlformats.org/package/2006/relationships"><Relationship Id="rId2" Type="http://schemas.openxmlformats.org/officeDocument/2006/relationships/hyperlink" Target="#OR&#199;AMENTO!M13"/><Relationship Id="rId1" Type="http://schemas.openxmlformats.org/officeDocument/2006/relationships/hyperlink" Target="#Menu!E6"/></Relationships>
</file>

<file path=xl/drawings/drawing1.xml><?xml version="1.0" encoding="utf-8"?>
<xdr:wsDr xmlns:xdr="http://schemas.openxmlformats.org/drawingml/2006/spreadsheetDrawing" xmlns:a="http://schemas.openxmlformats.org/drawingml/2006/main">
  <xdr:twoCellAnchor>
    <xdr:from>
      <xdr:col>0</xdr:col>
      <xdr:colOff>209550</xdr:colOff>
      <xdr:row>0</xdr:row>
      <xdr:rowOff>47625</xdr:rowOff>
    </xdr:from>
    <xdr:to>
      <xdr:col>3</xdr:col>
      <xdr:colOff>176220</xdr:colOff>
      <xdr:row>1</xdr:row>
      <xdr:rowOff>152400</xdr:rowOff>
    </xdr:to>
    <xdr:sp macro="" textlink="" fLocksText="0">
      <xdr:nvSpPr>
        <xdr:cNvPr id="2" name="AutoShape 67">
          <a:hlinkClick xmlns:r="http://schemas.openxmlformats.org/officeDocument/2006/relationships" r:id="rId1"/>
          <a:extLst>
            <a:ext uri="{FF2B5EF4-FFF2-40B4-BE49-F238E27FC236}">
              <a16:creationId xmlns:a16="http://schemas.microsoft.com/office/drawing/2014/main" id="{1630B125-2BA4-4848-B1FB-C57ABE657815}"/>
            </a:ext>
          </a:extLst>
        </xdr:cNvPr>
        <xdr:cNvSpPr>
          <a:spLocks noChangeArrowheads="1"/>
        </xdr:cNvSpPr>
      </xdr:nvSpPr>
      <xdr:spPr bwMode="auto">
        <a:xfrm>
          <a:off x="209550" y="47625"/>
          <a:ext cx="1909770" cy="304800"/>
        </a:xfrm>
        <a:prstGeom prst="roundRect">
          <a:avLst>
            <a:gd name="adj" fmla="val 16667"/>
          </a:avLst>
        </a:prstGeom>
        <a:solidFill>
          <a:srgbClr val="99CCFF"/>
        </a:solidFill>
        <a:ln w="9360">
          <a:solidFill>
            <a:srgbClr val="808080"/>
          </a:solidFill>
          <a:miter lim="800000"/>
          <a:headEnd/>
          <a:tailEnd/>
        </a:ln>
        <a:effec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291783</xdr:colOff>
      <xdr:row>1</xdr:row>
      <xdr:rowOff>18520</xdr:rowOff>
    </xdr:from>
    <xdr:to>
      <xdr:col>8</xdr:col>
      <xdr:colOff>145328</xdr:colOff>
      <xdr:row>5</xdr:row>
      <xdr:rowOff>2173</xdr:rowOff>
    </xdr:to>
    <xdr:sp macro="" textlink="" fLocksText="0">
      <xdr:nvSpPr>
        <xdr:cNvPr id="2" name="AutoShape 67">
          <a:hlinkClick xmlns:r="http://schemas.openxmlformats.org/officeDocument/2006/relationships" r:id="rId1"/>
          <a:extLst>
            <a:ext uri="{FF2B5EF4-FFF2-40B4-BE49-F238E27FC236}">
              <a16:creationId xmlns:a16="http://schemas.microsoft.com/office/drawing/2014/main" id="{A3BC6652-904E-4F69-8311-91B20BC7B2FA}"/>
            </a:ext>
          </a:extLst>
        </xdr:cNvPr>
        <xdr:cNvSpPr>
          <a:spLocks noChangeArrowheads="1"/>
        </xdr:cNvSpPr>
      </xdr:nvSpPr>
      <xdr:spPr bwMode="auto">
        <a:xfrm>
          <a:off x="291783" y="218545"/>
          <a:ext cx="610783" cy="702791"/>
        </a:xfrm>
        <a:prstGeom prst="roundRect">
          <a:avLst>
            <a:gd name="adj" fmla="val 16667"/>
          </a:avLst>
        </a:prstGeom>
        <a:solidFill>
          <a:srgbClr val="99CCFF"/>
        </a:solidFill>
        <a:ln w="9360">
          <a:solidFill>
            <a:srgbClr val="808080"/>
          </a:solidFill>
          <a:miter lim="800000"/>
          <a:headEnd/>
          <a:tailEnd/>
        </a:ln>
        <a:effec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xdr:twoCellAnchor>
  <xdr:twoCellAnchor>
    <xdr:from>
      <xdr:col>7</xdr:col>
      <xdr:colOff>291782</xdr:colOff>
      <xdr:row>5</xdr:row>
      <xdr:rowOff>50800</xdr:rowOff>
    </xdr:from>
    <xdr:to>
      <xdr:col>8</xdr:col>
      <xdr:colOff>145327</xdr:colOff>
      <xdr:row>7</xdr:row>
      <xdr:rowOff>37596</xdr:rowOff>
    </xdr:to>
    <xdr:sp macro="" textlink="" fLocksText="0">
      <xdr:nvSpPr>
        <xdr:cNvPr id="3" name="AutoShape 67">
          <a:hlinkClick xmlns:r="http://schemas.openxmlformats.org/officeDocument/2006/relationships" r:id="rId2"/>
          <a:extLst>
            <a:ext uri="{FF2B5EF4-FFF2-40B4-BE49-F238E27FC236}">
              <a16:creationId xmlns:a16="http://schemas.microsoft.com/office/drawing/2014/main" id="{6D364439-24B0-4F5E-8D06-C64D001EBCB0}"/>
            </a:ext>
          </a:extLst>
        </xdr:cNvPr>
        <xdr:cNvSpPr>
          <a:spLocks noChangeArrowheads="1"/>
        </xdr:cNvSpPr>
      </xdr:nvSpPr>
      <xdr:spPr bwMode="auto">
        <a:xfrm>
          <a:off x="291782" y="969963"/>
          <a:ext cx="610783" cy="315408"/>
        </a:xfrm>
        <a:prstGeom prst="roundRect">
          <a:avLst>
            <a:gd name="adj" fmla="val 16667"/>
          </a:avLst>
        </a:prstGeom>
        <a:solidFill>
          <a:srgbClr val="99CCFF"/>
        </a:solidFill>
        <a:ln w="9360">
          <a:solidFill>
            <a:srgbClr val="808080"/>
          </a:solidFill>
          <a:miter lim="800000"/>
          <a:headEnd/>
          <a:tailEnd/>
        </a:ln>
        <a:effec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a:t>
          </a:r>
          <a:endParaRPr lang="pt-BR" sz="1100" b="1" i="0" u="none" strike="noStrike" baseline="0">
            <a:solidFill>
              <a:srgbClr val="000000"/>
            </a:solidFill>
            <a:latin typeface="Calibri"/>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najulia\Projetos\Lind&#243;ia\Quadras%20e%20centro%20comunit&#225;rios\Revis&#227;o%202022\Planilha%20M&#250;ltipla%20Rev%20CAIXA%2001.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SAMSUNG\Desktop\PO%20-%20Planilha%20Or&#231;ament&#225;ria%20-%20REVOuro%20Fino%20BDI.xls" TargetMode="External"/><Relationship Id="rId1" Type="http://schemas.openxmlformats.org/officeDocument/2006/relationships/externalLinkPath" Target="file:///C:\Users\SAMSUNG\Desktop\PO%20-%20Planilha%20Or&#231;ament&#225;ria%20-%20REVOuro%20Fino%20BDI.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SAMSUNG\Desktop\Planilha%20Or&#231;ament&#225;ria%20SANTA%20CASA%20-%20MATERNIDADE%20-%2001092018.xls" TargetMode="External"/><Relationship Id="rId1" Type="http://schemas.openxmlformats.org/officeDocument/2006/relationships/externalLinkPath" Target="file:///C:\Users\SAMSUNG\Desktop\Planilha%20Or&#231;ament&#225;ria%20SANTA%20CASA%20-%20MATERNIDADE%20-%200109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DADOS"/>
      <sheetName val="NOVO"/>
      <sheetName val="BDI"/>
      <sheetName val="ORÇAMENTO"/>
      <sheetName val="CÁLCULO"/>
      <sheetName val="EVENTOS"/>
      <sheetName val="CRONO"/>
      <sheetName val="CRONOPLE"/>
      <sheetName val="PLE"/>
      <sheetName val="QCI"/>
      <sheetName val="BM"/>
      <sheetName val="RRE"/>
      <sheetName val="OFÍCIO"/>
      <sheetName val="Planilha Múltipla Rev CAIXA 01"/>
    </sheetNames>
    <sheetDataSet>
      <sheetData sheetId="0">
        <row r="4">
          <cell r="O4">
            <v>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ENU"/>
      <sheetName val="DADOS"/>
      <sheetName val="NOVO"/>
      <sheetName val="BDI"/>
      <sheetName val="CRITÉRIO MEDIÇÕES"/>
      <sheetName val="QCI - não utilizar e não exclui"/>
    </sheetNames>
    <sheetDataSet>
      <sheetData sheetId="0">
        <row r="1">
          <cell r="J1" t="str">
            <v>PM</v>
          </cell>
        </row>
        <row r="2">
          <cell r="J2" t="str">
            <v>v3.0.5</v>
          </cell>
        </row>
        <row r="3">
          <cell r="O3">
            <v>1</v>
          </cell>
        </row>
        <row r="4">
          <cell r="O4">
            <v>2</v>
          </cell>
        </row>
      </sheetData>
      <sheetData sheetId="1"/>
      <sheetData sheetId="2" refreshError="1"/>
      <sheetData sheetId="3"/>
      <sheetData sheetId="4" refreshError="1"/>
      <sheetData sheetId="5">
        <row r="13">
          <cell r="B13" t="str">
            <v>Busca</v>
          </cell>
          <cell r="E13" t="str">
            <v>Item de Investimento</v>
          </cell>
          <cell r="F13" t="str">
            <v>Subitem de Investimento</v>
          </cell>
          <cell r="H13" t="str">
            <v>Situação</v>
          </cell>
          <cell r="I13" t="str">
            <v>Quantidade</v>
          </cell>
          <cell r="O13" t="str">
            <v>Investimento (R$)</v>
          </cell>
          <cell r="R13" t="str">
            <v>Descrição da Meta</v>
          </cell>
          <cell r="T13" t="str">
            <v>Lote de Licitação / nº do CTEF</v>
          </cell>
          <cell r="U13" t="str">
            <v>Investimento (R$)</v>
          </cell>
          <cell r="V13" t="str">
            <v>Divisão do Investimento</v>
          </cell>
          <cell r="W13" t="str">
            <v>Contrapartida Financeira (R$)</v>
          </cell>
          <cell r="X13" t="str">
            <v>Outros (R$)</v>
          </cell>
        </row>
        <row r="14">
          <cell r="B14" t="str">
            <v>Branco</v>
          </cell>
          <cell r="O14">
            <v>0</v>
          </cell>
          <cell r="AA14">
            <v>0</v>
          </cell>
          <cell r="AB14">
            <v>0</v>
          </cell>
        </row>
        <row r="15">
          <cell r="B15" t="str">
            <v>Branco</v>
          </cell>
          <cell r="O15">
            <v>0</v>
          </cell>
          <cell r="AA15">
            <v>0</v>
          </cell>
          <cell r="AB15">
            <v>0</v>
          </cell>
        </row>
        <row r="16">
          <cell r="B16" t="str">
            <v>Branco</v>
          </cell>
          <cell r="O16">
            <v>0</v>
          </cell>
          <cell r="AA16">
            <v>0</v>
          </cell>
          <cell r="AB16">
            <v>0</v>
          </cell>
        </row>
        <row r="17">
          <cell r="B17" t="str">
            <v>Branco</v>
          </cell>
          <cell r="O17">
            <v>0</v>
          </cell>
          <cell r="AA17">
            <v>0</v>
          </cell>
          <cell r="AB17">
            <v>0</v>
          </cell>
        </row>
        <row r="18">
          <cell r="B18" t="str">
            <v>Branco</v>
          </cell>
          <cell r="O18">
            <v>0</v>
          </cell>
          <cell r="AA18">
            <v>0</v>
          </cell>
          <cell r="AB18">
            <v>0</v>
          </cell>
        </row>
        <row r="19">
          <cell r="B19" t="str">
            <v>Branco</v>
          </cell>
          <cell r="O19">
            <v>0</v>
          </cell>
          <cell r="AA19">
            <v>0</v>
          </cell>
          <cell r="AB19">
            <v>0</v>
          </cell>
        </row>
        <row r="20">
          <cell r="B20" t="str">
            <v>Branco</v>
          </cell>
          <cell r="O20">
            <v>0</v>
          </cell>
          <cell r="AA20">
            <v>0</v>
          </cell>
          <cell r="AB20">
            <v>0</v>
          </cell>
        </row>
        <row r="21">
          <cell r="B21" t="str">
            <v>Branco</v>
          </cell>
          <cell r="O21">
            <v>0</v>
          </cell>
          <cell r="AA21">
            <v>0</v>
          </cell>
          <cell r="AB21">
            <v>0</v>
          </cell>
        </row>
        <row r="22">
          <cell r="B22" t="str">
            <v>Branco</v>
          </cell>
          <cell r="O22">
            <v>0</v>
          </cell>
          <cell r="AA22">
            <v>0</v>
          </cell>
          <cell r="AB22">
            <v>0</v>
          </cell>
        </row>
        <row r="23">
          <cell r="B23" t="str">
            <v>Branco</v>
          </cell>
          <cell r="O23">
            <v>0</v>
          </cell>
          <cell r="AA23">
            <v>0</v>
          </cell>
          <cell r="AB23">
            <v>0</v>
          </cell>
        </row>
        <row r="24">
          <cell r="B24" t="str">
            <v>TR$</v>
          </cell>
          <cell r="O24">
            <v>0</v>
          </cell>
          <cell r="AA24">
            <v>0</v>
          </cell>
          <cell r="AB24">
            <v>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emória de cálculo"/>
      <sheetName val="Planilha Orcamentaria"/>
      <sheetName val="MEMORIAL DESCRITIVO"/>
      <sheetName val="Cronograma Físico Financeiro"/>
    </sheetNames>
    <sheetDataSet>
      <sheetData sheetId="0">
        <row r="165">
          <cell r="G165" t="str">
            <v>Ouro Fino, _____ de ___________________ de 2018.</v>
          </cell>
        </row>
      </sheetData>
      <sheetData sheetId="1">
        <row r="5">
          <cell r="A5" t="str">
            <v xml:space="preserve">INSTITUIÇÃO: </v>
          </cell>
        </row>
        <row r="6">
          <cell r="A6" t="str">
            <v xml:space="preserve">OBRA:  </v>
          </cell>
        </row>
        <row r="7">
          <cell r="A7" t="str">
            <v xml:space="preserve">LOCAL: </v>
          </cell>
        </row>
        <row r="8">
          <cell r="A8" t="str">
            <v xml:space="preserve">FONTES: </v>
          </cell>
        </row>
        <row r="9">
          <cell r="A9" t="str">
            <v xml:space="preserve">PRAZO DE EXECUÇÃO: </v>
          </cell>
        </row>
      </sheetData>
      <sheetData sheetId="2" refreshError="1"/>
      <sheetData sheetId="3"/>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B44E4-1DDA-4F4E-ACBE-F050786EC332}">
  <sheetPr codeName="Plan2">
    <pageSetUpPr fitToPage="1"/>
  </sheetPr>
  <dimension ref="E1:AR60"/>
  <sheetViews>
    <sheetView showGridLines="0" zoomScale="90" zoomScaleNormal="90" workbookViewId="0">
      <pane ySplit="2" topLeftCell="A3" activePane="bottomLeft" state="frozen"/>
      <selection activeCell="F28" sqref="F28"/>
      <selection pane="bottomLeft" activeCell="I26" sqref="I26"/>
    </sheetView>
  </sheetViews>
  <sheetFormatPr defaultRowHeight="13.2" x14ac:dyDescent="0.25"/>
  <cols>
    <col min="1" max="4" width="9.109375" style="35"/>
    <col min="5" max="5" width="42.5546875" style="34" customWidth="1"/>
    <col min="6" max="6" width="53.33203125" style="34" customWidth="1"/>
    <col min="7" max="9" width="9.109375" style="35"/>
    <col min="10" max="10" width="14.33203125" style="35" hidden="1" customWidth="1"/>
    <col min="11" max="13" width="0" style="35" hidden="1" customWidth="1"/>
    <col min="14" max="14" width="0" style="41" hidden="1" customWidth="1"/>
    <col min="15" max="44" width="0" style="35" hidden="1" customWidth="1"/>
    <col min="45" max="260" width="9.109375" style="35"/>
    <col min="261" max="261" width="42.5546875" style="35" customWidth="1"/>
    <col min="262" max="262" width="53.33203125" style="35" customWidth="1"/>
    <col min="263" max="265" width="9.109375" style="35"/>
    <col min="266" max="300" width="0" style="35" hidden="1" customWidth="1"/>
    <col min="301" max="516" width="9.109375" style="35"/>
    <col min="517" max="517" width="42.5546875" style="35" customWidth="1"/>
    <col min="518" max="518" width="53.33203125" style="35" customWidth="1"/>
    <col min="519" max="521" width="9.109375" style="35"/>
    <col min="522" max="556" width="0" style="35" hidden="1" customWidth="1"/>
    <col min="557" max="772" width="9.109375" style="35"/>
    <col min="773" max="773" width="42.5546875" style="35" customWidth="1"/>
    <col min="774" max="774" width="53.33203125" style="35" customWidth="1"/>
    <col min="775" max="777" width="9.109375" style="35"/>
    <col min="778" max="812" width="0" style="35" hidden="1" customWidth="1"/>
    <col min="813" max="1028" width="9.109375" style="35"/>
    <col min="1029" max="1029" width="42.5546875" style="35" customWidth="1"/>
    <col min="1030" max="1030" width="53.33203125" style="35" customWidth="1"/>
    <col min="1031" max="1033" width="9.109375" style="35"/>
    <col min="1034" max="1068" width="0" style="35" hidden="1" customWidth="1"/>
    <col min="1069" max="1284" width="9.109375" style="35"/>
    <col min="1285" max="1285" width="42.5546875" style="35" customWidth="1"/>
    <col min="1286" max="1286" width="53.33203125" style="35" customWidth="1"/>
    <col min="1287" max="1289" width="9.109375" style="35"/>
    <col min="1290" max="1324" width="0" style="35" hidden="1" customWidth="1"/>
    <col min="1325" max="1540" width="9.109375" style="35"/>
    <col min="1541" max="1541" width="42.5546875" style="35" customWidth="1"/>
    <col min="1542" max="1542" width="53.33203125" style="35" customWidth="1"/>
    <col min="1543" max="1545" width="9.109375" style="35"/>
    <col min="1546" max="1580" width="0" style="35" hidden="1" customWidth="1"/>
    <col min="1581" max="1796" width="9.109375" style="35"/>
    <col min="1797" max="1797" width="42.5546875" style="35" customWidth="1"/>
    <col min="1798" max="1798" width="53.33203125" style="35" customWidth="1"/>
    <col min="1799" max="1801" width="9.109375" style="35"/>
    <col min="1802" max="1836" width="0" style="35" hidden="1" customWidth="1"/>
    <col min="1837" max="2052" width="9.109375" style="35"/>
    <col min="2053" max="2053" width="42.5546875" style="35" customWidth="1"/>
    <col min="2054" max="2054" width="53.33203125" style="35" customWidth="1"/>
    <col min="2055" max="2057" width="9.109375" style="35"/>
    <col min="2058" max="2092" width="0" style="35" hidden="1" customWidth="1"/>
    <col min="2093" max="2308" width="9.109375" style="35"/>
    <col min="2309" max="2309" width="42.5546875" style="35" customWidth="1"/>
    <col min="2310" max="2310" width="53.33203125" style="35" customWidth="1"/>
    <col min="2311" max="2313" width="9.109375" style="35"/>
    <col min="2314" max="2348" width="0" style="35" hidden="1" customWidth="1"/>
    <col min="2349" max="2564" width="9.109375" style="35"/>
    <col min="2565" max="2565" width="42.5546875" style="35" customWidth="1"/>
    <col min="2566" max="2566" width="53.33203125" style="35" customWidth="1"/>
    <col min="2567" max="2569" width="9.109375" style="35"/>
    <col min="2570" max="2604" width="0" style="35" hidden="1" customWidth="1"/>
    <col min="2605" max="2820" width="9.109375" style="35"/>
    <col min="2821" max="2821" width="42.5546875" style="35" customWidth="1"/>
    <col min="2822" max="2822" width="53.33203125" style="35" customWidth="1"/>
    <col min="2823" max="2825" width="9.109375" style="35"/>
    <col min="2826" max="2860" width="0" style="35" hidden="1" customWidth="1"/>
    <col min="2861" max="3076" width="9.109375" style="35"/>
    <col min="3077" max="3077" width="42.5546875" style="35" customWidth="1"/>
    <col min="3078" max="3078" width="53.33203125" style="35" customWidth="1"/>
    <col min="3079" max="3081" width="9.109375" style="35"/>
    <col min="3082" max="3116" width="0" style="35" hidden="1" customWidth="1"/>
    <col min="3117" max="3332" width="9.109375" style="35"/>
    <col min="3333" max="3333" width="42.5546875" style="35" customWidth="1"/>
    <col min="3334" max="3334" width="53.33203125" style="35" customWidth="1"/>
    <col min="3335" max="3337" width="9.109375" style="35"/>
    <col min="3338" max="3372" width="0" style="35" hidden="1" customWidth="1"/>
    <col min="3373" max="3588" width="9.109375" style="35"/>
    <col min="3589" max="3589" width="42.5546875" style="35" customWidth="1"/>
    <col min="3590" max="3590" width="53.33203125" style="35" customWidth="1"/>
    <col min="3591" max="3593" width="9.109375" style="35"/>
    <col min="3594" max="3628" width="0" style="35" hidden="1" customWidth="1"/>
    <col min="3629" max="3844" width="9.109375" style="35"/>
    <col min="3845" max="3845" width="42.5546875" style="35" customWidth="1"/>
    <col min="3846" max="3846" width="53.33203125" style="35" customWidth="1"/>
    <col min="3847" max="3849" width="9.109375" style="35"/>
    <col min="3850" max="3884" width="0" style="35" hidden="1" customWidth="1"/>
    <col min="3885" max="4100" width="9.109375" style="35"/>
    <col min="4101" max="4101" width="42.5546875" style="35" customWidth="1"/>
    <col min="4102" max="4102" width="53.33203125" style="35" customWidth="1"/>
    <col min="4103" max="4105" width="9.109375" style="35"/>
    <col min="4106" max="4140" width="0" style="35" hidden="1" customWidth="1"/>
    <col min="4141" max="4356" width="9.109375" style="35"/>
    <col min="4357" max="4357" width="42.5546875" style="35" customWidth="1"/>
    <col min="4358" max="4358" width="53.33203125" style="35" customWidth="1"/>
    <col min="4359" max="4361" width="9.109375" style="35"/>
    <col min="4362" max="4396" width="0" style="35" hidden="1" customWidth="1"/>
    <col min="4397" max="4612" width="9.109375" style="35"/>
    <col min="4613" max="4613" width="42.5546875" style="35" customWidth="1"/>
    <col min="4614" max="4614" width="53.33203125" style="35" customWidth="1"/>
    <col min="4615" max="4617" width="9.109375" style="35"/>
    <col min="4618" max="4652" width="0" style="35" hidden="1" customWidth="1"/>
    <col min="4653" max="4868" width="9.109375" style="35"/>
    <col min="4869" max="4869" width="42.5546875" style="35" customWidth="1"/>
    <col min="4870" max="4870" width="53.33203125" style="35" customWidth="1"/>
    <col min="4871" max="4873" width="9.109375" style="35"/>
    <col min="4874" max="4908" width="0" style="35" hidden="1" customWidth="1"/>
    <col min="4909" max="5124" width="9.109375" style="35"/>
    <col min="5125" max="5125" width="42.5546875" style="35" customWidth="1"/>
    <col min="5126" max="5126" width="53.33203125" style="35" customWidth="1"/>
    <col min="5127" max="5129" width="9.109375" style="35"/>
    <col min="5130" max="5164" width="0" style="35" hidden="1" customWidth="1"/>
    <col min="5165" max="5380" width="9.109375" style="35"/>
    <col min="5381" max="5381" width="42.5546875" style="35" customWidth="1"/>
    <col min="5382" max="5382" width="53.33203125" style="35" customWidth="1"/>
    <col min="5383" max="5385" width="9.109375" style="35"/>
    <col min="5386" max="5420" width="0" style="35" hidden="1" customWidth="1"/>
    <col min="5421" max="5636" width="9.109375" style="35"/>
    <col min="5637" max="5637" width="42.5546875" style="35" customWidth="1"/>
    <col min="5638" max="5638" width="53.33203125" style="35" customWidth="1"/>
    <col min="5639" max="5641" width="9.109375" style="35"/>
    <col min="5642" max="5676" width="0" style="35" hidden="1" customWidth="1"/>
    <col min="5677" max="5892" width="9.109375" style="35"/>
    <col min="5893" max="5893" width="42.5546875" style="35" customWidth="1"/>
    <col min="5894" max="5894" width="53.33203125" style="35" customWidth="1"/>
    <col min="5895" max="5897" width="9.109375" style="35"/>
    <col min="5898" max="5932" width="0" style="35" hidden="1" customWidth="1"/>
    <col min="5933" max="6148" width="9.109375" style="35"/>
    <col min="6149" max="6149" width="42.5546875" style="35" customWidth="1"/>
    <col min="6150" max="6150" width="53.33203125" style="35" customWidth="1"/>
    <col min="6151" max="6153" width="9.109375" style="35"/>
    <col min="6154" max="6188" width="0" style="35" hidden="1" customWidth="1"/>
    <col min="6189" max="6404" width="9.109375" style="35"/>
    <col min="6405" max="6405" width="42.5546875" style="35" customWidth="1"/>
    <col min="6406" max="6406" width="53.33203125" style="35" customWidth="1"/>
    <col min="6407" max="6409" width="9.109375" style="35"/>
    <col min="6410" max="6444" width="0" style="35" hidden="1" customWidth="1"/>
    <col min="6445" max="6660" width="9.109375" style="35"/>
    <col min="6661" max="6661" width="42.5546875" style="35" customWidth="1"/>
    <col min="6662" max="6662" width="53.33203125" style="35" customWidth="1"/>
    <col min="6663" max="6665" width="9.109375" style="35"/>
    <col min="6666" max="6700" width="0" style="35" hidden="1" customWidth="1"/>
    <col min="6701" max="6916" width="9.109375" style="35"/>
    <col min="6917" max="6917" width="42.5546875" style="35" customWidth="1"/>
    <col min="6918" max="6918" width="53.33203125" style="35" customWidth="1"/>
    <col min="6919" max="6921" width="9.109375" style="35"/>
    <col min="6922" max="6956" width="0" style="35" hidden="1" customWidth="1"/>
    <col min="6957" max="7172" width="9.109375" style="35"/>
    <col min="7173" max="7173" width="42.5546875" style="35" customWidth="1"/>
    <col min="7174" max="7174" width="53.33203125" style="35" customWidth="1"/>
    <col min="7175" max="7177" width="9.109375" style="35"/>
    <col min="7178" max="7212" width="0" style="35" hidden="1" customWidth="1"/>
    <col min="7213" max="7428" width="9.109375" style="35"/>
    <col min="7429" max="7429" width="42.5546875" style="35" customWidth="1"/>
    <col min="7430" max="7430" width="53.33203125" style="35" customWidth="1"/>
    <col min="7431" max="7433" width="9.109375" style="35"/>
    <col min="7434" max="7468" width="0" style="35" hidden="1" customWidth="1"/>
    <col min="7469" max="7684" width="9.109375" style="35"/>
    <col min="7685" max="7685" width="42.5546875" style="35" customWidth="1"/>
    <col min="7686" max="7686" width="53.33203125" style="35" customWidth="1"/>
    <col min="7687" max="7689" width="9.109375" style="35"/>
    <col min="7690" max="7724" width="0" style="35" hidden="1" customWidth="1"/>
    <col min="7725" max="7940" width="9.109375" style="35"/>
    <col min="7941" max="7941" width="42.5546875" style="35" customWidth="1"/>
    <col min="7942" max="7942" width="53.33203125" style="35" customWidth="1"/>
    <col min="7943" max="7945" width="9.109375" style="35"/>
    <col min="7946" max="7980" width="0" style="35" hidden="1" customWidth="1"/>
    <col min="7981" max="8196" width="9.109375" style="35"/>
    <col min="8197" max="8197" width="42.5546875" style="35" customWidth="1"/>
    <col min="8198" max="8198" width="53.33203125" style="35" customWidth="1"/>
    <col min="8199" max="8201" width="9.109375" style="35"/>
    <col min="8202" max="8236" width="0" style="35" hidden="1" customWidth="1"/>
    <col min="8237" max="8452" width="9.109375" style="35"/>
    <col min="8453" max="8453" width="42.5546875" style="35" customWidth="1"/>
    <col min="8454" max="8454" width="53.33203125" style="35" customWidth="1"/>
    <col min="8455" max="8457" width="9.109375" style="35"/>
    <col min="8458" max="8492" width="0" style="35" hidden="1" customWidth="1"/>
    <col min="8493" max="8708" width="9.109375" style="35"/>
    <col min="8709" max="8709" width="42.5546875" style="35" customWidth="1"/>
    <col min="8710" max="8710" width="53.33203125" style="35" customWidth="1"/>
    <col min="8711" max="8713" width="9.109375" style="35"/>
    <col min="8714" max="8748" width="0" style="35" hidden="1" customWidth="1"/>
    <col min="8749" max="8964" width="9.109375" style="35"/>
    <col min="8965" max="8965" width="42.5546875" style="35" customWidth="1"/>
    <col min="8966" max="8966" width="53.33203125" style="35" customWidth="1"/>
    <col min="8967" max="8969" width="9.109375" style="35"/>
    <col min="8970" max="9004" width="0" style="35" hidden="1" customWidth="1"/>
    <col min="9005" max="9220" width="9.109375" style="35"/>
    <col min="9221" max="9221" width="42.5546875" style="35" customWidth="1"/>
    <col min="9222" max="9222" width="53.33203125" style="35" customWidth="1"/>
    <col min="9223" max="9225" width="9.109375" style="35"/>
    <col min="9226" max="9260" width="0" style="35" hidden="1" customWidth="1"/>
    <col min="9261" max="9476" width="9.109375" style="35"/>
    <col min="9477" max="9477" width="42.5546875" style="35" customWidth="1"/>
    <col min="9478" max="9478" width="53.33203125" style="35" customWidth="1"/>
    <col min="9479" max="9481" width="9.109375" style="35"/>
    <col min="9482" max="9516" width="0" style="35" hidden="1" customWidth="1"/>
    <col min="9517" max="9732" width="9.109375" style="35"/>
    <col min="9733" max="9733" width="42.5546875" style="35" customWidth="1"/>
    <col min="9734" max="9734" width="53.33203125" style="35" customWidth="1"/>
    <col min="9735" max="9737" width="9.109375" style="35"/>
    <col min="9738" max="9772" width="0" style="35" hidden="1" customWidth="1"/>
    <col min="9773" max="9988" width="9.109375" style="35"/>
    <col min="9989" max="9989" width="42.5546875" style="35" customWidth="1"/>
    <col min="9990" max="9990" width="53.33203125" style="35" customWidth="1"/>
    <col min="9991" max="9993" width="9.109375" style="35"/>
    <col min="9994" max="10028" width="0" style="35" hidden="1" customWidth="1"/>
    <col min="10029" max="10244" width="9.109375" style="35"/>
    <col min="10245" max="10245" width="42.5546875" style="35" customWidth="1"/>
    <col min="10246" max="10246" width="53.33203125" style="35" customWidth="1"/>
    <col min="10247" max="10249" width="9.109375" style="35"/>
    <col min="10250" max="10284" width="0" style="35" hidden="1" customWidth="1"/>
    <col min="10285" max="10500" width="9.109375" style="35"/>
    <col min="10501" max="10501" width="42.5546875" style="35" customWidth="1"/>
    <col min="10502" max="10502" width="53.33203125" style="35" customWidth="1"/>
    <col min="10503" max="10505" width="9.109375" style="35"/>
    <col min="10506" max="10540" width="0" style="35" hidden="1" customWidth="1"/>
    <col min="10541" max="10756" width="9.109375" style="35"/>
    <col min="10757" max="10757" width="42.5546875" style="35" customWidth="1"/>
    <col min="10758" max="10758" width="53.33203125" style="35" customWidth="1"/>
    <col min="10759" max="10761" width="9.109375" style="35"/>
    <col min="10762" max="10796" width="0" style="35" hidden="1" customWidth="1"/>
    <col min="10797" max="11012" width="9.109375" style="35"/>
    <col min="11013" max="11013" width="42.5546875" style="35" customWidth="1"/>
    <col min="11014" max="11014" width="53.33203125" style="35" customWidth="1"/>
    <col min="11015" max="11017" width="9.109375" style="35"/>
    <col min="11018" max="11052" width="0" style="35" hidden="1" customWidth="1"/>
    <col min="11053" max="11268" width="9.109375" style="35"/>
    <col min="11269" max="11269" width="42.5546875" style="35" customWidth="1"/>
    <col min="11270" max="11270" width="53.33203125" style="35" customWidth="1"/>
    <col min="11271" max="11273" width="9.109375" style="35"/>
    <col min="11274" max="11308" width="0" style="35" hidden="1" customWidth="1"/>
    <col min="11309" max="11524" width="9.109375" style="35"/>
    <col min="11525" max="11525" width="42.5546875" style="35" customWidth="1"/>
    <col min="11526" max="11526" width="53.33203125" style="35" customWidth="1"/>
    <col min="11527" max="11529" width="9.109375" style="35"/>
    <col min="11530" max="11564" width="0" style="35" hidden="1" customWidth="1"/>
    <col min="11565" max="11780" width="9.109375" style="35"/>
    <col min="11781" max="11781" width="42.5546875" style="35" customWidth="1"/>
    <col min="11782" max="11782" width="53.33203125" style="35" customWidth="1"/>
    <col min="11783" max="11785" width="9.109375" style="35"/>
    <col min="11786" max="11820" width="0" style="35" hidden="1" customWidth="1"/>
    <col min="11821" max="12036" width="9.109375" style="35"/>
    <col min="12037" max="12037" width="42.5546875" style="35" customWidth="1"/>
    <col min="12038" max="12038" width="53.33203125" style="35" customWidth="1"/>
    <col min="12039" max="12041" width="9.109375" style="35"/>
    <col min="12042" max="12076" width="0" style="35" hidden="1" customWidth="1"/>
    <col min="12077" max="12292" width="9.109375" style="35"/>
    <col min="12293" max="12293" width="42.5546875" style="35" customWidth="1"/>
    <col min="12294" max="12294" width="53.33203125" style="35" customWidth="1"/>
    <col min="12295" max="12297" width="9.109375" style="35"/>
    <col min="12298" max="12332" width="0" style="35" hidden="1" customWidth="1"/>
    <col min="12333" max="12548" width="9.109375" style="35"/>
    <col min="12549" max="12549" width="42.5546875" style="35" customWidth="1"/>
    <col min="12550" max="12550" width="53.33203125" style="35" customWidth="1"/>
    <col min="12551" max="12553" width="9.109375" style="35"/>
    <col min="12554" max="12588" width="0" style="35" hidden="1" customWidth="1"/>
    <col min="12589" max="12804" width="9.109375" style="35"/>
    <col min="12805" max="12805" width="42.5546875" style="35" customWidth="1"/>
    <col min="12806" max="12806" width="53.33203125" style="35" customWidth="1"/>
    <col min="12807" max="12809" width="9.109375" style="35"/>
    <col min="12810" max="12844" width="0" style="35" hidden="1" customWidth="1"/>
    <col min="12845" max="13060" width="9.109375" style="35"/>
    <col min="13061" max="13061" width="42.5546875" style="35" customWidth="1"/>
    <col min="13062" max="13062" width="53.33203125" style="35" customWidth="1"/>
    <col min="13063" max="13065" width="9.109375" style="35"/>
    <col min="13066" max="13100" width="0" style="35" hidden="1" customWidth="1"/>
    <col min="13101" max="13316" width="9.109375" style="35"/>
    <col min="13317" max="13317" width="42.5546875" style="35" customWidth="1"/>
    <col min="13318" max="13318" width="53.33203125" style="35" customWidth="1"/>
    <col min="13319" max="13321" width="9.109375" style="35"/>
    <col min="13322" max="13356" width="0" style="35" hidden="1" customWidth="1"/>
    <col min="13357" max="13572" width="9.109375" style="35"/>
    <col min="13573" max="13573" width="42.5546875" style="35" customWidth="1"/>
    <col min="13574" max="13574" width="53.33203125" style="35" customWidth="1"/>
    <col min="13575" max="13577" width="9.109375" style="35"/>
    <col min="13578" max="13612" width="0" style="35" hidden="1" customWidth="1"/>
    <col min="13613" max="13828" width="9.109375" style="35"/>
    <col min="13829" max="13829" width="42.5546875" style="35" customWidth="1"/>
    <col min="13830" max="13830" width="53.33203125" style="35" customWidth="1"/>
    <col min="13831" max="13833" width="9.109375" style="35"/>
    <col min="13834" max="13868" width="0" style="35" hidden="1" customWidth="1"/>
    <col min="13869" max="14084" width="9.109375" style="35"/>
    <col min="14085" max="14085" width="42.5546875" style="35" customWidth="1"/>
    <col min="14086" max="14086" width="53.33203125" style="35" customWidth="1"/>
    <col min="14087" max="14089" width="9.109375" style="35"/>
    <col min="14090" max="14124" width="0" style="35" hidden="1" customWidth="1"/>
    <col min="14125" max="14340" width="9.109375" style="35"/>
    <col min="14341" max="14341" width="42.5546875" style="35" customWidth="1"/>
    <col min="14342" max="14342" width="53.33203125" style="35" customWidth="1"/>
    <col min="14343" max="14345" width="9.109375" style="35"/>
    <col min="14346" max="14380" width="0" style="35" hidden="1" customWidth="1"/>
    <col min="14381" max="14596" width="9.109375" style="35"/>
    <col min="14597" max="14597" width="42.5546875" style="35" customWidth="1"/>
    <col min="14598" max="14598" width="53.33203125" style="35" customWidth="1"/>
    <col min="14599" max="14601" width="9.109375" style="35"/>
    <col min="14602" max="14636" width="0" style="35" hidden="1" customWidth="1"/>
    <col min="14637" max="14852" width="9.109375" style="35"/>
    <col min="14853" max="14853" width="42.5546875" style="35" customWidth="1"/>
    <col min="14854" max="14854" width="53.33203125" style="35" customWidth="1"/>
    <col min="14855" max="14857" width="9.109375" style="35"/>
    <col min="14858" max="14892" width="0" style="35" hidden="1" customWidth="1"/>
    <col min="14893" max="15108" width="9.109375" style="35"/>
    <col min="15109" max="15109" width="42.5546875" style="35" customWidth="1"/>
    <col min="15110" max="15110" width="53.33203125" style="35" customWidth="1"/>
    <col min="15111" max="15113" width="9.109375" style="35"/>
    <col min="15114" max="15148" width="0" style="35" hidden="1" customWidth="1"/>
    <col min="15149" max="15364" width="9.109375" style="35"/>
    <col min="15365" max="15365" width="42.5546875" style="35" customWidth="1"/>
    <col min="15366" max="15366" width="53.33203125" style="35" customWidth="1"/>
    <col min="15367" max="15369" width="9.109375" style="35"/>
    <col min="15370" max="15404" width="0" style="35" hidden="1" customWidth="1"/>
    <col min="15405" max="15620" width="9.109375" style="35"/>
    <col min="15621" max="15621" width="42.5546875" style="35" customWidth="1"/>
    <col min="15622" max="15622" width="53.33203125" style="35" customWidth="1"/>
    <col min="15623" max="15625" width="9.109375" style="35"/>
    <col min="15626" max="15660" width="0" style="35" hidden="1" customWidth="1"/>
    <col min="15661" max="15876" width="9.109375" style="35"/>
    <col min="15877" max="15877" width="42.5546875" style="35" customWidth="1"/>
    <col min="15878" max="15878" width="53.33203125" style="35" customWidth="1"/>
    <col min="15879" max="15881" width="9.109375" style="35"/>
    <col min="15882" max="15916" width="0" style="35" hidden="1" customWidth="1"/>
    <col min="15917" max="16132" width="9.109375" style="35"/>
    <col min="16133" max="16133" width="42.5546875" style="35" customWidth="1"/>
    <col min="16134" max="16134" width="53.33203125" style="35" customWidth="1"/>
    <col min="16135" max="16137" width="9.109375" style="35"/>
    <col min="16138" max="16172" width="0" style="35" hidden="1" customWidth="1"/>
    <col min="16173" max="16384" width="9.109375" style="35"/>
  </cols>
  <sheetData>
    <row r="1" spans="5:44" ht="15.75" customHeight="1" x14ac:dyDescent="0.25">
      <c r="E1" s="33" t="s">
        <v>298</v>
      </c>
      <c r="K1" s="36"/>
      <c r="L1" s="178" t="s">
        <v>299</v>
      </c>
      <c r="M1" s="178"/>
      <c r="N1" s="178"/>
      <c r="O1" s="178"/>
      <c r="P1" s="178"/>
      <c r="Q1" s="178"/>
      <c r="R1" s="178"/>
      <c r="S1" s="178"/>
      <c r="T1" s="178"/>
      <c r="U1" s="178"/>
      <c r="V1" s="178"/>
      <c r="W1" s="178"/>
      <c r="X1" s="178"/>
      <c r="Y1" s="178"/>
      <c r="Z1" s="178"/>
      <c r="AA1" s="178"/>
      <c r="AB1" s="178"/>
      <c r="AC1" s="178"/>
      <c r="AD1" s="178"/>
      <c r="AE1" s="178"/>
      <c r="AF1" s="178"/>
      <c r="AG1" s="178"/>
      <c r="AH1" s="178"/>
      <c r="AI1" s="178"/>
      <c r="AJ1" s="178"/>
      <c r="AK1" s="178"/>
      <c r="AL1" s="178"/>
      <c r="AM1" s="178"/>
      <c r="AN1" s="178"/>
      <c r="AO1" s="178"/>
      <c r="AP1" s="178"/>
      <c r="AQ1" s="178"/>
      <c r="AR1" s="178"/>
    </row>
    <row r="2" spans="5:44" ht="12.75" customHeight="1" thickBot="1" x14ac:dyDescent="0.3">
      <c r="E2" s="33"/>
      <c r="J2" s="37" t="s">
        <v>300</v>
      </c>
      <c r="K2" s="38" t="s">
        <v>301</v>
      </c>
      <c r="L2" s="39">
        <f>COUNTA(K:K)-1</f>
        <v>3</v>
      </c>
      <c r="M2" s="38" t="s">
        <v>302</v>
      </c>
      <c r="N2" s="39">
        <f>COUNTA(M:M)-1</f>
        <v>6</v>
      </c>
      <c r="O2" s="38" t="s">
        <v>303</v>
      </c>
      <c r="P2" s="39">
        <f>COUNTA(O:O)-1</f>
        <v>6</v>
      </c>
      <c r="Q2" s="38" t="s">
        <v>304</v>
      </c>
      <c r="R2" s="39">
        <f>COUNTA(Q:Q)-1</f>
        <v>6</v>
      </c>
      <c r="S2" s="38" t="s">
        <v>305</v>
      </c>
      <c r="T2" s="39">
        <f>COUNTA(S:S)-1</f>
        <v>11</v>
      </c>
      <c r="U2" s="38" t="s">
        <v>306</v>
      </c>
      <c r="V2" s="39">
        <f>COUNTA(U:U)-1</f>
        <v>8</v>
      </c>
      <c r="W2" s="38" t="s">
        <v>307</v>
      </c>
      <c r="X2" s="39">
        <f>COUNTA(W:W)-1</f>
        <v>4</v>
      </c>
      <c r="Y2" s="38" t="s">
        <v>308</v>
      </c>
      <c r="Z2" s="39">
        <f>COUNTA(Y:Y)-1</f>
        <v>6</v>
      </c>
      <c r="AA2" s="38" t="s">
        <v>309</v>
      </c>
      <c r="AB2" s="39">
        <f>COUNTA(AA:AA)-1</f>
        <v>2</v>
      </c>
      <c r="AC2" s="38" t="s">
        <v>310</v>
      </c>
      <c r="AD2" s="39">
        <f>COUNTA(AC:AC)-1</f>
        <v>2</v>
      </c>
      <c r="AE2" s="38" t="s">
        <v>311</v>
      </c>
      <c r="AF2" s="39">
        <f>COUNTA(AE:AE)-1</f>
        <v>2</v>
      </c>
      <c r="AG2" s="38" t="s">
        <v>312</v>
      </c>
      <c r="AH2" s="39">
        <f>COUNTA(AG:AG)-1</f>
        <v>1</v>
      </c>
      <c r="AI2" s="38" t="s">
        <v>313</v>
      </c>
      <c r="AJ2" s="39">
        <f>COUNTA(AI:AI)-1</f>
        <v>1</v>
      </c>
      <c r="AK2" s="38" t="s">
        <v>314</v>
      </c>
      <c r="AL2" s="39">
        <f>COUNTA(AK:AK)-1</f>
        <v>1</v>
      </c>
      <c r="AM2" s="38" t="s">
        <v>315</v>
      </c>
      <c r="AN2" s="39">
        <f>COUNTA(AM:AM)-1</f>
        <v>3</v>
      </c>
      <c r="AO2" s="38" t="s">
        <v>316</v>
      </c>
      <c r="AP2" s="39">
        <f>COUNTA(AO:AO)-1</f>
        <v>1</v>
      </c>
      <c r="AQ2" s="38" t="s">
        <v>317</v>
      </c>
      <c r="AR2" s="39">
        <f>COUNTA(AQ:AQ)-1</f>
        <v>4</v>
      </c>
    </row>
    <row r="3" spans="5:44" ht="15" thickBot="1" x14ac:dyDescent="0.3">
      <c r="E3" s="177" t="s">
        <v>318</v>
      </c>
      <c r="F3" s="177"/>
      <c r="J3" s="40" t="s">
        <v>301</v>
      </c>
      <c r="K3" s="35" t="s">
        <v>319</v>
      </c>
      <c r="L3" s="41" t="s">
        <v>320</v>
      </c>
      <c r="M3" s="40" t="s">
        <v>321</v>
      </c>
      <c r="N3" s="41" t="s">
        <v>4</v>
      </c>
      <c r="O3" s="35" t="s">
        <v>322</v>
      </c>
      <c r="P3" s="41" t="s">
        <v>4</v>
      </c>
      <c r="Q3" s="35" t="s">
        <v>323</v>
      </c>
      <c r="R3" s="41" t="s">
        <v>32</v>
      </c>
      <c r="S3" s="35" t="s">
        <v>324</v>
      </c>
      <c r="T3" s="41" t="s">
        <v>325</v>
      </c>
      <c r="U3" s="35" t="s">
        <v>326</v>
      </c>
      <c r="V3" s="41" t="s">
        <v>320</v>
      </c>
      <c r="W3" s="35" t="s">
        <v>327</v>
      </c>
      <c r="X3" s="41" t="s">
        <v>320</v>
      </c>
      <c r="Y3" s="35" t="s">
        <v>328</v>
      </c>
      <c r="Z3" s="41" t="s">
        <v>320</v>
      </c>
      <c r="AA3" s="35" t="s">
        <v>329</v>
      </c>
      <c r="AB3" s="41" t="s">
        <v>4</v>
      </c>
      <c r="AC3" s="35" t="s">
        <v>330</v>
      </c>
      <c r="AD3" s="41" t="s">
        <v>4</v>
      </c>
      <c r="AE3" s="35" t="s">
        <v>311</v>
      </c>
      <c r="AF3" s="41" t="s">
        <v>4</v>
      </c>
      <c r="AG3" s="35" t="s">
        <v>312</v>
      </c>
      <c r="AH3" s="41" t="s">
        <v>320</v>
      </c>
      <c r="AI3" s="35" t="s">
        <v>313</v>
      </c>
      <c r="AJ3" s="41" t="s">
        <v>320</v>
      </c>
      <c r="AK3" s="35" t="s">
        <v>314</v>
      </c>
      <c r="AL3" s="41" t="s">
        <v>320</v>
      </c>
      <c r="AM3" s="35" t="s">
        <v>331</v>
      </c>
      <c r="AN3" s="41" t="s">
        <v>320</v>
      </c>
      <c r="AO3" s="35" t="s">
        <v>316</v>
      </c>
      <c r="AP3" s="41" t="s">
        <v>332</v>
      </c>
      <c r="AQ3" s="35" t="s">
        <v>333</v>
      </c>
      <c r="AR3" s="41" t="s">
        <v>334</v>
      </c>
    </row>
    <row r="4" spans="5:44" x14ac:dyDescent="0.25">
      <c r="E4" s="42" t="s">
        <v>335</v>
      </c>
      <c r="F4" s="43" t="s">
        <v>336</v>
      </c>
      <c r="J4" s="40" t="s">
        <v>302</v>
      </c>
      <c r="K4" s="35" t="s">
        <v>337</v>
      </c>
      <c r="L4" s="41" t="s">
        <v>320</v>
      </c>
      <c r="M4" s="35" t="s">
        <v>338</v>
      </c>
      <c r="N4" s="41" t="s">
        <v>4</v>
      </c>
      <c r="O4" s="35" t="s">
        <v>339</v>
      </c>
      <c r="P4" s="41" t="s">
        <v>4</v>
      </c>
      <c r="Q4" s="35" t="s">
        <v>340</v>
      </c>
      <c r="R4" s="41" t="s">
        <v>32</v>
      </c>
      <c r="S4" s="35" t="s">
        <v>341</v>
      </c>
      <c r="T4" s="41" t="s">
        <v>325</v>
      </c>
      <c r="U4" s="35" t="s">
        <v>342</v>
      </c>
      <c r="V4" s="41" t="s">
        <v>32</v>
      </c>
      <c r="W4" s="35" t="s">
        <v>343</v>
      </c>
      <c r="X4" s="41" t="s">
        <v>320</v>
      </c>
      <c r="Y4" s="35" t="s">
        <v>344</v>
      </c>
      <c r="Z4" s="41" t="s">
        <v>7</v>
      </c>
      <c r="AA4" s="35" t="s">
        <v>345</v>
      </c>
      <c r="AB4" s="41" t="s">
        <v>4</v>
      </c>
      <c r="AC4" s="35" t="s">
        <v>346</v>
      </c>
      <c r="AD4" s="41" t="s">
        <v>4</v>
      </c>
      <c r="AE4" s="35" t="s">
        <v>347</v>
      </c>
      <c r="AF4" s="41" t="s">
        <v>4</v>
      </c>
      <c r="AH4" s="41"/>
      <c r="AJ4" s="41"/>
      <c r="AL4" s="41"/>
      <c r="AM4" s="35" t="s">
        <v>348</v>
      </c>
      <c r="AN4" s="41" t="s">
        <v>320</v>
      </c>
      <c r="AQ4" s="35" t="s">
        <v>349</v>
      </c>
      <c r="AR4" s="41" t="s">
        <v>334</v>
      </c>
    </row>
    <row r="5" spans="5:44" x14ac:dyDescent="0.25">
      <c r="E5" s="44" t="s">
        <v>350</v>
      </c>
      <c r="F5" s="45" t="s">
        <v>351</v>
      </c>
      <c r="J5" s="40" t="s">
        <v>303</v>
      </c>
      <c r="K5" s="35" t="s">
        <v>352</v>
      </c>
      <c r="L5" s="41" t="s">
        <v>320</v>
      </c>
      <c r="M5" s="35" t="s">
        <v>353</v>
      </c>
      <c r="N5" s="41" t="s">
        <v>4</v>
      </c>
      <c r="O5" s="35" t="s">
        <v>354</v>
      </c>
      <c r="P5" s="41" t="s">
        <v>32</v>
      </c>
      <c r="Q5" s="35" t="s">
        <v>355</v>
      </c>
      <c r="R5" s="41" t="s">
        <v>32</v>
      </c>
      <c r="S5" s="35" t="s">
        <v>356</v>
      </c>
      <c r="T5" s="41" t="s">
        <v>325</v>
      </c>
      <c r="U5" s="35" t="s">
        <v>357</v>
      </c>
      <c r="V5" s="41" t="s">
        <v>32</v>
      </c>
      <c r="W5" s="35" t="s">
        <v>358</v>
      </c>
      <c r="X5" s="41" t="s">
        <v>32</v>
      </c>
      <c r="Y5" s="35" t="s">
        <v>359</v>
      </c>
      <c r="Z5" s="41" t="s">
        <v>7</v>
      </c>
      <c r="AB5" s="41"/>
      <c r="AD5" s="41"/>
      <c r="AF5" s="41"/>
      <c r="AH5" s="41"/>
      <c r="AJ5" s="41"/>
      <c r="AL5" s="41"/>
      <c r="AM5" s="35" t="s">
        <v>360</v>
      </c>
      <c r="AN5" s="41" t="s">
        <v>320</v>
      </c>
      <c r="AQ5" s="35" t="s">
        <v>361</v>
      </c>
      <c r="AR5" s="41" t="s">
        <v>334</v>
      </c>
    </row>
    <row r="6" spans="5:44" x14ac:dyDescent="0.25">
      <c r="E6" s="44" t="s">
        <v>362</v>
      </c>
      <c r="F6" s="45" t="s">
        <v>363</v>
      </c>
      <c r="J6" s="40" t="s">
        <v>304</v>
      </c>
      <c r="M6" s="35" t="s">
        <v>364</v>
      </c>
      <c r="N6" s="41" t="s">
        <v>4</v>
      </c>
      <c r="O6" s="35" t="s">
        <v>365</v>
      </c>
      <c r="P6" s="41" t="s">
        <v>4</v>
      </c>
      <c r="Q6" s="35" t="s">
        <v>366</v>
      </c>
      <c r="R6" s="41" t="s">
        <v>4</v>
      </c>
      <c r="S6" s="35" t="s">
        <v>367</v>
      </c>
      <c r="T6" s="41" t="s">
        <v>32</v>
      </c>
      <c r="U6" s="35" t="s">
        <v>368</v>
      </c>
      <c r="V6" s="41" t="s">
        <v>32</v>
      </c>
      <c r="W6" s="35" t="s">
        <v>369</v>
      </c>
      <c r="X6" s="41" t="s">
        <v>32</v>
      </c>
      <c r="Y6" s="35" t="s">
        <v>370</v>
      </c>
      <c r="Z6" s="41" t="s">
        <v>320</v>
      </c>
      <c r="AQ6" s="35" t="s">
        <v>371</v>
      </c>
      <c r="AR6" s="41" t="s">
        <v>334</v>
      </c>
    </row>
    <row r="7" spans="5:44" x14ac:dyDescent="0.25">
      <c r="E7" s="46" t="s">
        <v>372</v>
      </c>
      <c r="F7" s="47"/>
      <c r="J7" s="40" t="s">
        <v>305</v>
      </c>
      <c r="M7" s="35" t="s">
        <v>373</v>
      </c>
      <c r="N7" s="41" t="s">
        <v>4</v>
      </c>
      <c r="O7" s="35" t="s">
        <v>374</v>
      </c>
      <c r="P7" s="41" t="s">
        <v>4</v>
      </c>
      <c r="Q7" s="35" t="s">
        <v>375</v>
      </c>
      <c r="R7" s="41" t="s">
        <v>7</v>
      </c>
      <c r="S7" s="35" t="s">
        <v>376</v>
      </c>
      <c r="T7" s="41" t="s">
        <v>325</v>
      </c>
      <c r="U7" s="35" t="s">
        <v>377</v>
      </c>
      <c r="V7" s="41" t="s">
        <v>325</v>
      </c>
      <c r="Y7" s="35" t="s">
        <v>378</v>
      </c>
      <c r="Z7" s="41" t="s">
        <v>320</v>
      </c>
    </row>
    <row r="8" spans="5:44" x14ac:dyDescent="0.25">
      <c r="E8" s="46" t="s">
        <v>379</v>
      </c>
      <c r="F8" s="47"/>
      <c r="J8" s="40" t="s">
        <v>306</v>
      </c>
      <c r="M8" s="35" t="s">
        <v>380</v>
      </c>
      <c r="N8" s="41" t="s">
        <v>4</v>
      </c>
      <c r="O8" s="35" t="s">
        <v>381</v>
      </c>
      <c r="P8" s="41" t="s">
        <v>4</v>
      </c>
      <c r="Q8" s="35" t="s">
        <v>382</v>
      </c>
      <c r="R8" s="41" t="s">
        <v>325</v>
      </c>
      <c r="S8" s="35" t="s">
        <v>383</v>
      </c>
      <c r="T8" s="41" t="s">
        <v>325</v>
      </c>
      <c r="U8" s="35" t="s">
        <v>384</v>
      </c>
      <c r="V8" s="41" t="s">
        <v>325</v>
      </c>
      <c r="Y8" s="35" t="s">
        <v>385</v>
      </c>
      <c r="Z8" s="41" t="s">
        <v>4</v>
      </c>
    </row>
    <row r="9" spans="5:44" x14ac:dyDescent="0.25">
      <c r="E9" s="46" t="str">
        <f>IF(F4="FGTS","Valor de Financiamento Contratado (R$):","Valor do Repasse Contratado (R$):")</f>
        <v>Valor do Repasse Contratado (R$):</v>
      </c>
      <c r="F9" s="48"/>
      <c r="J9" s="40" t="s">
        <v>307</v>
      </c>
      <c r="S9" s="35" t="s">
        <v>386</v>
      </c>
      <c r="T9" s="41" t="s">
        <v>32</v>
      </c>
      <c r="U9" s="35" t="s">
        <v>387</v>
      </c>
      <c r="V9" s="41" t="s">
        <v>325</v>
      </c>
    </row>
    <row r="10" spans="5:44" x14ac:dyDescent="0.25">
      <c r="E10" s="46" t="s">
        <v>388</v>
      </c>
      <c r="F10" s="48"/>
      <c r="J10" s="40" t="s">
        <v>308</v>
      </c>
      <c r="S10" s="35" t="s">
        <v>389</v>
      </c>
      <c r="T10" s="41" t="s">
        <v>7</v>
      </c>
      <c r="U10" s="35" t="s">
        <v>390</v>
      </c>
      <c r="V10" s="41" t="s">
        <v>320</v>
      </c>
    </row>
    <row r="11" spans="5:44" x14ac:dyDescent="0.25">
      <c r="E11" s="46" t="s">
        <v>391</v>
      </c>
      <c r="F11" s="49"/>
      <c r="J11" s="40" t="s">
        <v>309</v>
      </c>
      <c r="S11" s="35" t="s">
        <v>392</v>
      </c>
      <c r="T11" s="41" t="s">
        <v>32</v>
      </c>
    </row>
    <row r="12" spans="5:44" x14ac:dyDescent="0.25">
      <c r="E12" s="46" t="s">
        <v>393</v>
      </c>
      <c r="F12" s="48"/>
      <c r="J12" s="40" t="s">
        <v>310</v>
      </c>
      <c r="S12" s="35" t="s">
        <v>326</v>
      </c>
      <c r="T12" s="41" t="s">
        <v>320</v>
      </c>
    </row>
    <row r="13" spans="5:44" ht="13.8" thickBot="1" x14ac:dyDescent="0.3">
      <c r="E13" s="50" t="s">
        <v>394</v>
      </c>
      <c r="F13" s="51"/>
      <c r="J13" s="40" t="s">
        <v>311</v>
      </c>
      <c r="S13" s="35" t="s">
        <v>395</v>
      </c>
      <c r="T13" s="41" t="s">
        <v>32</v>
      </c>
    </row>
    <row r="14" spans="5:44" ht="13.8" thickBot="1" x14ac:dyDescent="0.3">
      <c r="F14" s="52"/>
      <c r="J14" s="40" t="s">
        <v>312</v>
      </c>
    </row>
    <row r="15" spans="5:44" ht="15" thickBot="1" x14ac:dyDescent="0.3">
      <c r="E15" s="177" t="s">
        <v>396</v>
      </c>
      <c r="F15" s="177"/>
      <c r="J15" s="40" t="s">
        <v>313</v>
      </c>
    </row>
    <row r="16" spans="5:44" ht="13.8" thickBot="1" x14ac:dyDescent="0.3">
      <c r="E16" s="53" t="s">
        <v>397</v>
      </c>
      <c r="F16" s="54" t="s">
        <v>497</v>
      </c>
      <c r="J16" s="40" t="s">
        <v>314</v>
      </c>
    </row>
    <row r="17" spans="5:10" x14ac:dyDescent="0.25">
      <c r="E17" s="46" t="s">
        <v>398</v>
      </c>
      <c r="F17" s="54" t="s">
        <v>497</v>
      </c>
      <c r="J17" s="40" t="s">
        <v>315</v>
      </c>
    </row>
    <row r="18" spans="5:10" x14ac:dyDescent="0.25">
      <c r="E18" s="46" t="s">
        <v>399</v>
      </c>
      <c r="F18" s="55" t="s">
        <v>400</v>
      </c>
      <c r="J18" s="40" t="s">
        <v>316</v>
      </c>
    </row>
    <row r="19" spans="5:10" ht="13.8" thickBot="1" x14ac:dyDescent="0.3">
      <c r="E19" s="56" t="s">
        <v>401</v>
      </c>
      <c r="F19" s="57">
        <v>45809</v>
      </c>
      <c r="J19" s="40" t="s">
        <v>317</v>
      </c>
    </row>
    <row r="20" spans="5:10" ht="13.8" thickBot="1" x14ac:dyDescent="0.3">
      <c r="F20" s="58"/>
      <c r="J20" s="40"/>
    </row>
    <row r="21" spans="5:10" ht="15" thickBot="1" x14ac:dyDescent="0.3">
      <c r="E21" s="177" t="s">
        <v>402</v>
      </c>
      <c r="F21" s="177"/>
      <c r="J21" s="40"/>
    </row>
    <row r="22" spans="5:10" x14ac:dyDescent="0.25">
      <c r="E22" s="44" t="s">
        <v>403</v>
      </c>
      <c r="F22" s="59" t="s">
        <v>507</v>
      </c>
    </row>
    <row r="23" spans="5:10" x14ac:dyDescent="0.25">
      <c r="E23" s="46" t="s">
        <v>404</v>
      </c>
      <c r="F23" s="47" t="s">
        <v>405</v>
      </c>
    </row>
    <row r="24" spans="5:10" x14ac:dyDescent="0.25">
      <c r="E24" s="46" t="s">
        <v>406</v>
      </c>
      <c r="F24" s="47" t="s">
        <v>501</v>
      </c>
    </row>
    <row r="25" spans="5:10" ht="13.8" thickBot="1" x14ac:dyDescent="0.3">
      <c r="E25" s="50" t="s">
        <v>407</v>
      </c>
      <c r="F25" s="60">
        <v>46245</v>
      </c>
    </row>
    <row r="26" spans="5:10" ht="13.8" thickBot="1" x14ac:dyDescent="0.3"/>
    <row r="27" spans="5:10" ht="15" thickBot="1" x14ac:dyDescent="0.3">
      <c r="E27" s="177" t="s">
        <v>408</v>
      </c>
      <c r="F27" s="177"/>
    </row>
    <row r="28" spans="5:10" x14ac:dyDescent="0.25">
      <c r="E28" s="42" t="s">
        <v>403</v>
      </c>
      <c r="F28" s="59" t="s">
        <v>499</v>
      </c>
    </row>
    <row r="29" spans="5:10" x14ac:dyDescent="0.25">
      <c r="E29" s="46" t="s">
        <v>409</v>
      </c>
      <c r="F29" s="47" t="s">
        <v>500</v>
      </c>
    </row>
    <row r="30" spans="5:10" ht="13.8" thickBot="1" x14ac:dyDescent="0.3">
      <c r="E30" s="50" t="s">
        <v>410</v>
      </c>
      <c r="F30" s="61" t="s">
        <v>498</v>
      </c>
    </row>
    <row r="31" spans="5:10" ht="12.75" customHeight="1" x14ac:dyDescent="0.25">
      <c r="E31" s="33"/>
    </row>
    <row r="32" spans="5:10" ht="12.75" customHeight="1" x14ac:dyDescent="0.25">
      <c r="E32" s="33" t="s">
        <v>411</v>
      </c>
    </row>
    <row r="33" spans="5:6" ht="16.2" thickBot="1" x14ac:dyDescent="0.3">
      <c r="E33" s="33"/>
    </row>
    <row r="34" spans="5:6" ht="12.75" customHeight="1" thickBot="1" x14ac:dyDescent="0.3">
      <c r="E34" s="177" t="s">
        <v>412</v>
      </c>
      <c r="F34" s="177"/>
    </row>
    <row r="35" spans="5:6" x14ac:dyDescent="0.25">
      <c r="E35" s="42" t="s">
        <v>413</v>
      </c>
      <c r="F35" s="62"/>
    </row>
    <row r="36" spans="5:6" x14ac:dyDescent="0.25">
      <c r="E36" s="44" t="s">
        <v>414</v>
      </c>
      <c r="F36" s="45"/>
    </row>
    <row r="37" spans="5:6" x14ac:dyDescent="0.25">
      <c r="E37" s="46" t="s">
        <v>415</v>
      </c>
      <c r="F37" s="47"/>
    </row>
    <row r="38" spans="5:6" x14ac:dyDescent="0.25">
      <c r="E38" s="46" t="s">
        <v>416</v>
      </c>
      <c r="F38" s="47"/>
    </row>
    <row r="39" spans="5:6" x14ac:dyDescent="0.25">
      <c r="E39" s="46" t="s">
        <v>417</v>
      </c>
      <c r="F39" s="55" t="s">
        <v>418</v>
      </c>
    </row>
    <row r="40" spans="5:6" ht="13.8" thickBot="1" x14ac:dyDescent="0.3">
      <c r="E40" s="56" t="s">
        <v>419</v>
      </c>
      <c r="F40" s="63"/>
    </row>
    <row r="41" spans="5:6" ht="15.6" x14ac:dyDescent="0.25">
      <c r="E41" s="33"/>
    </row>
    <row r="42" spans="5:6" ht="12.75" customHeight="1" x14ac:dyDescent="0.25">
      <c r="E42" s="33"/>
    </row>
    <row r="43" spans="5:6" ht="12.75" customHeight="1" x14ac:dyDescent="0.25">
      <c r="E43" s="33" t="s">
        <v>420</v>
      </c>
    </row>
    <row r="44" spans="5:6" ht="16.2" thickBot="1" x14ac:dyDescent="0.3">
      <c r="E44" s="33"/>
    </row>
    <row r="45" spans="5:6" ht="12.75" customHeight="1" thickBot="1" x14ac:dyDescent="0.3">
      <c r="E45" s="177" t="s">
        <v>421</v>
      </c>
      <c r="F45" s="177"/>
    </row>
    <row r="46" spans="5:6" x14ac:dyDescent="0.25">
      <c r="E46" s="42" t="s">
        <v>422</v>
      </c>
      <c r="F46" s="62"/>
    </row>
    <row r="47" spans="5:6" ht="13.8" thickBot="1" x14ac:dyDescent="0.3">
      <c r="E47" s="56" t="s">
        <v>423</v>
      </c>
      <c r="F47" s="64"/>
    </row>
    <row r="48" spans="5:6" ht="16.2" thickBot="1" x14ac:dyDescent="0.3">
      <c r="E48" s="33"/>
    </row>
    <row r="49" spans="5:6" ht="12.75" customHeight="1" thickBot="1" x14ac:dyDescent="0.3">
      <c r="E49" s="177" t="s">
        <v>424</v>
      </c>
      <c r="F49" s="177"/>
    </row>
    <row r="50" spans="5:6" x14ac:dyDescent="0.25">
      <c r="E50" s="42" t="s">
        <v>403</v>
      </c>
      <c r="F50" s="65"/>
    </row>
    <row r="51" spans="5:6" x14ac:dyDescent="0.25">
      <c r="E51" s="46" t="s">
        <v>425</v>
      </c>
      <c r="F51" s="47"/>
    </row>
    <row r="52" spans="5:6" x14ac:dyDescent="0.25">
      <c r="E52" s="46" t="s">
        <v>426</v>
      </c>
      <c r="F52" s="47"/>
    </row>
    <row r="53" spans="5:6" ht="13.8" thickBot="1" x14ac:dyDescent="0.3">
      <c r="E53" s="50" t="s">
        <v>427</v>
      </c>
      <c r="F53" s="66"/>
    </row>
    <row r="54" spans="5:6" x14ac:dyDescent="0.25">
      <c r="F54" s="58"/>
    </row>
    <row r="56" spans="5:6" ht="15.6" x14ac:dyDescent="0.25">
      <c r="E56" s="33" t="s">
        <v>428</v>
      </c>
    </row>
    <row r="57" spans="5:6" ht="16.2" thickBot="1" x14ac:dyDescent="0.3">
      <c r="E57" s="33"/>
    </row>
    <row r="58" spans="5:6" ht="15" thickBot="1" x14ac:dyDescent="0.3">
      <c r="E58" s="177" t="s">
        <v>429</v>
      </c>
      <c r="F58" s="177"/>
    </row>
    <row r="59" spans="5:6" x14ac:dyDescent="0.25">
      <c r="E59" s="42" t="s">
        <v>403</v>
      </c>
      <c r="F59" s="65"/>
    </row>
    <row r="60" spans="5:6" ht="13.8" thickBot="1" x14ac:dyDescent="0.3">
      <c r="E60" s="56" t="s">
        <v>430</v>
      </c>
      <c r="F60" s="67"/>
    </row>
  </sheetData>
  <sheetProtection autoFilter="0"/>
  <mergeCells count="9">
    <mergeCell ref="E45:F45"/>
    <mergeCell ref="E49:F49"/>
    <mergeCell ref="E58:F58"/>
    <mergeCell ref="L1:AR1"/>
    <mergeCell ref="E3:F3"/>
    <mergeCell ref="E15:F15"/>
    <mergeCell ref="E21:F21"/>
    <mergeCell ref="E27:F27"/>
    <mergeCell ref="E34:F34"/>
  </mergeCells>
  <conditionalFormatting sqref="E56:F57">
    <cfRule type="expression" dxfId="5" priority="1" stopIfTrue="1">
      <formula>CAIXA.Modo=FALSE</formula>
    </cfRule>
  </conditionalFormatting>
  <conditionalFormatting sqref="E58:F60">
    <cfRule type="expression" dxfId="4" priority="2" stopIfTrue="1">
      <formula>CAIXA.Modo=FALSE</formula>
    </cfRule>
  </conditionalFormatting>
  <dataValidations count="6">
    <dataValidation type="list" allowBlank="1" showErrorMessage="1" sqref="F39 JB39 SX39 ACT39 AMP39 AWL39 BGH39 BQD39 BZZ39 CJV39 CTR39 DDN39 DNJ39 DXF39 EHB39 EQX39 FAT39 FKP39 FUL39 GEH39 GOD39 GXZ39 HHV39 HRR39 IBN39 ILJ39 IVF39 JFB39 JOX39 JYT39 KIP39 KSL39 LCH39 LMD39 LVZ39 MFV39 MPR39 MZN39 NJJ39 NTF39 ODB39 OMX39 OWT39 PGP39 PQL39 QAH39 QKD39 QTZ39 RDV39 RNR39 RXN39 SHJ39 SRF39 TBB39 TKX39 TUT39 UEP39 UOL39 UYH39 VID39 VRZ39 WBV39 WLR39 WVN39 F65575 JB65575 SX65575 ACT65575 AMP65575 AWL65575 BGH65575 BQD65575 BZZ65575 CJV65575 CTR65575 DDN65575 DNJ65575 DXF65575 EHB65575 EQX65575 FAT65575 FKP65575 FUL65575 GEH65575 GOD65575 GXZ65575 HHV65575 HRR65575 IBN65575 ILJ65575 IVF65575 JFB65575 JOX65575 JYT65575 KIP65575 KSL65575 LCH65575 LMD65575 LVZ65575 MFV65575 MPR65575 MZN65575 NJJ65575 NTF65575 ODB65575 OMX65575 OWT65575 PGP65575 PQL65575 QAH65575 QKD65575 QTZ65575 RDV65575 RNR65575 RXN65575 SHJ65575 SRF65575 TBB65575 TKX65575 TUT65575 UEP65575 UOL65575 UYH65575 VID65575 VRZ65575 WBV65575 WLR65575 WVN65575 F131111 JB131111 SX131111 ACT131111 AMP131111 AWL131111 BGH131111 BQD131111 BZZ131111 CJV131111 CTR131111 DDN131111 DNJ131111 DXF131111 EHB131111 EQX131111 FAT131111 FKP131111 FUL131111 GEH131111 GOD131111 GXZ131111 HHV131111 HRR131111 IBN131111 ILJ131111 IVF131111 JFB131111 JOX131111 JYT131111 KIP131111 KSL131111 LCH131111 LMD131111 LVZ131111 MFV131111 MPR131111 MZN131111 NJJ131111 NTF131111 ODB131111 OMX131111 OWT131111 PGP131111 PQL131111 QAH131111 QKD131111 QTZ131111 RDV131111 RNR131111 RXN131111 SHJ131111 SRF131111 TBB131111 TKX131111 TUT131111 UEP131111 UOL131111 UYH131111 VID131111 VRZ131111 WBV131111 WLR131111 WVN131111 F196647 JB196647 SX196647 ACT196647 AMP196647 AWL196647 BGH196647 BQD196647 BZZ196647 CJV196647 CTR196647 DDN196647 DNJ196647 DXF196647 EHB196647 EQX196647 FAT196647 FKP196647 FUL196647 GEH196647 GOD196647 GXZ196647 HHV196647 HRR196647 IBN196647 ILJ196647 IVF196647 JFB196647 JOX196647 JYT196647 KIP196647 KSL196647 LCH196647 LMD196647 LVZ196647 MFV196647 MPR196647 MZN196647 NJJ196647 NTF196647 ODB196647 OMX196647 OWT196647 PGP196647 PQL196647 QAH196647 QKD196647 QTZ196647 RDV196647 RNR196647 RXN196647 SHJ196647 SRF196647 TBB196647 TKX196647 TUT196647 UEP196647 UOL196647 UYH196647 VID196647 VRZ196647 WBV196647 WLR196647 WVN196647 F262183 JB262183 SX262183 ACT262183 AMP262183 AWL262183 BGH262183 BQD262183 BZZ262183 CJV262183 CTR262183 DDN262183 DNJ262183 DXF262183 EHB262183 EQX262183 FAT262183 FKP262183 FUL262183 GEH262183 GOD262183 GXZ262183 HHV262183 HRR262183 IBN262183 ILJ262183 IVF262183 JFB262183 JOX262183 JYT262183 KIP262183 KSL262183 LCH262183 LMD262183 LVZ262183 MFV262183 MPR262183 MZN262183 NJJ262183 NTF262183 ODB262183 OMX262183 OWT262183 PGP262183 PQL262183 QAH262183 QKD262183 QTZ262183 RDV262183 RNR262183 RXN262183 SHJ262183 SRF262183 TBB262183 TKX262183 TUT262183 UEP262183 UOL262183 UYH262183 VID262183 VRZ262183 WBV262183 WLR262183 WVN262183 F327719 JB327719 SX327719 ACT327719 AMP327719 AWL327719 BGH327719 BQD327719 BZZ327719 CJV327719 CTR327719 DDN327719 DNJ327719 DXF327719 EHB327719 EQX327719 FAT327719 FKP327719 FUL327719 GEH327719 GOD327719 GXZ327719 HHV327719 HRR327719 IBN327719 ILJ327719 IVF327719 JFB327719 JOX327719 JYT327719 KIP327719 KSL327719 LCH327719 LMD327719 LVZ327719 MFV327719 MPR327719 MZN327719 NJJ327719 NTF327719 ODB327719 OMX327719 OWT327719 PGP327719 PQL327719 QAH327719 QKD327719 QTZ327719 RDV327719 RNR327719 RXN327719 SHJ327719 SRF327719 TBB327719 TKX327719 TUT327719 UEP327719 UOL327719 UYH327719 VID327719 VRZ327719 WBV327719 WLR327719 WVN327719 F393255 JB393255 SX393255 ACT393255 AMP393255 AWL393255 BGH393255 BQD393255 BZZ393255 CJV393255 CTR393255 DDN393255 DNJ393255 DXF393255 EHB393255 EQX393255 FAT393255 FKP393255 FUL393255 GEH393255 GOD393255 GXZ393255 HHV393255 HRR393255 IBN393255 ILJ393255 IVF393255 JFB393255 JOX393255 JYT393255 KIP393255 KSL393255 LCH393255 LMD393255 LVZ393255 MFV393255 MPR393255 MZN393255 NJJ393255 NTF393255 ODB393255 OMX393255 OWT393255 PGP393255 PQL393255 QAH393255 QKD393255 QTZ393255 RDV393255 RNR393255 RXN393255 SHJ393255 SRF393255 TBB393255 TKX393255 TUT393255 UEP393255 UOL393255 UYH393255 VID393255 VRZ393255 WBV393255 WLR393255 WVN393255 F458791 JB458791 SX458791 ACT458791 AMP458791 AWL458791 BGH458791 BQD458791 BZZ458791 CJV458791 CTR458791 DDN458791 DNJ458791 DXF458791 EHB458791 EQX458791 FAT458791 FKP458791 FUL458791 GEH458791 GOD458791 GXZ458791 HHV458791 HRR458791 IBN458791 ILJ458791 IVF458791 JFB458791 JOX458791 JYT458791 KIP458791 KSL458791 LCH458791 LMD458791 LVZ458791 MFV458791 MPR458791 MZN458791 NJJ458791 NTF458791 ODB458791 OMX458791 OWT458791 PGP458791 PQL458791 QAH458791 QKD458791 QTZ458791 RDV458791 RNR458791 RXN458791 SHJ458791 SRF458791 TBB458791 TKX458791 TUT458791 UEP458791 UOL458791 UYH458791 VID458791 VRZ458791 WBV458791 WLR458791 WVN458791 F524327 JB524327 SX524327 ACT524327 AMP524327 AWL524327 BGH524327 BQD524327 BZZ524327 CJV524327 CTR524327 DDN524327 DNJ524327 DXF524327 EHB524327 EQX524327 FAT524327 FKP524327 FUL524327 GEH524327 GOD524327 GXZ524327 HHV524327 HRR524327 IBN524327 ILJ524327 IVF524327 JFB524327 JOX524327 JYT524327 KIP524327 KSL524327 LCH524327 LMD524327 LVZ524327 MFV524327 MPR524327 MZN524327 NJJ524327 NTF524327 ODB524327 OMX524327 OWT524327 PGP524327 PQL524327 QAH524327 QKD524327 QTZ524327 RDV524327 RNR524327 RXN524327 SHJ524327 SRF524327 TBB524327 TKX524327 TUT524327 UEP524327 UOL524327 UYH524327 VID524327 VRZ524327 WBV524327 WLR524327 WVN524327 F589863 JB589863 SX589863 ACT589863 AMP589863 AWL589863 BGH589863 BQD589863 BZZ589863 CJV589863 CTR589863 DDN589863 DNJ589863 DXF589863 EHB589863 EQX589863 FAT589863 FKP589863 FUL589863 GEH589863 GOD589863 GXZ589863 HHV589863 HRR589863 IBN589863 ILJ589863 IVF589863 JFB589863 JOX589863 JYT589863 KIP589863 KSL589863 LCH589863 LMD589863 LVZ589863 MFV589863 MPR589863 MZN589863 NJJ589863 NTF589863 ODB589863 OMX589863 OWT589863 PGP589863 PQL589863 QAH589863 QKD589863 QTZ589863 RDV589863 RNR589863 RXN589863 SHJ589863 SRF589863 TBB589863 TKX589863 TUT589863 UEP589863 UOL589863 UYH589863 VID589863 VRZ589863 WBV589863 WLR589863 WVN589863 F655399 JB655399 SX655399 ACT655399 AMP655399 AWL655399 BGH655399 BQD655399 BZZ655399 CJV655399 CTR655399 DDN655399 DNJ655399 DXF655399 EHB655399 EQX655399 FAT655399 FKP655399 FUL655399 GEH655399 GOD655399 GXZ655399 HHV655399 HRR655399 IBN655399 ILJ655399 IVF655399 JFB655399 JOX655399 JYT655399 KIP655399 KSL655399 LCH655399 LMD655399 LVZ655399 MFV655399 MPR655399 MZN655399 NJJ655399 NTF655399 ODB655399 OMX655399 OWT655399 PGP655399 PQL655399 QAH655399 QKD655399 QTZ655399 RDV655399 RNR655399 RXN655399 SHJ655399 SRF655399 TBB655399 TKX655399 TUT655399 UEP655399 UOL655399 UYH655399 VID655399 VRZ655399 WBV655399 WLR655399 WVN655399 F720935 JB720935 SX720935 ACT720935 AMP720935 AWL720935 BGH720935 BQD720935 BZZ720935 CJV720935 CTR720935 DDN720935 DNJ720935 DXF720935 EHB720935 EQX720935 FAT720935 FKP720935 FUL720935 GEH720935 GOD720935 GXZ720935 HHV720935 HRR720935 IBN720935 ILJ720935 IVF720935 JFB720935 JOX720935 JYT720935 KIP720935 KSL720935 LCH720935 LMD720935 LVZ720935 MFV720935 MPR720935 MZN720935 NJJ720935 NTF720935 ODB720935 OMX720935 OWT720935 PGP720935 PQL720935 QAH720935 QKD720935 QTZ720935 RDV720935 RNR720935 RXN720935 SHJ720935 SRF720935 TBB720935 TKX720935 TUT720935 UEP720935 UOL720935 UYH720935 VID720935 VRZ720935 WBV720935 WLR720935 WVN720935 F786471 JB786471 SX786471 ACT786471 AMP786471 AWL786471 BGH786471 BQD786471 BZZ786471 CJV786471 CTR786471 DDN786471 DNJ786471 DXF786471 EHB786471 EQX786471 FAT786471 FKP786471 FUL786471 GEH786471 GOD786471 GXZ786471 HHV786471 HRR786471 IBN786471 ILJ786471 IVF786471 JFB786471 JOX786471 JYT786471 KIP786471 KSL786471 LCH786471 LMD786471 LVZ786471 MFV786471 MPR786471 MZN786471 NJJ786471 NTF786471 ODB786471 OMX786471 OWT786471 PGP786471 PQL786471 QAH786471 QKD786471 QTZ786471 RDV786471 RNR786471 RXN786471 SHJ786471 SRF786471 TBB786471 TKX786471 TUT786471 UEP786471 UOL786471 UYH786471 VID786471 VRZ786471 WBV786471 WLR786471 WVN786471 F852007 JB852007 SX852007 ACT852007 AMP852007 AWL852007 BGH852007 BQD852007 BZZ852007 CJV852007 CTR852007 DDN852007 DNJ852007 DXF852007 EHB852007 EQX852007 FAT852007 FKP852007 FUL852007 GEH852007 GOD852007 GXZ852007 HHV852007 HRR852007 IBN852007 ILJ852007 IVF852007 JFB852007 JOX852007 JYT852007 KIP852007 KSL852007 LCH852007 LMD852007 LVZ852007 MFV852007 MPR852007 MZN852007 NJJ852007 NTF852007 ODB852007 OMX852007 OWT852007 PGP852007 PQL852007 QAH852007 QKD852007 QTZ852007 RDV852007 RNR852007 RXN852007 SHJ852007 SRF852007 TBB852007 TKX852007 TUT852007 UEP852007 UOL852007 UYH852007 VID852007 VRZ852007 WBV852007 WLR852007 WVN852007 F917543 JB917543 SX917543 ACT917543 AMP917543 AWL917543 BGH917543 BQD917543 BZZ917543 CJV917543 CTR917543 DDN917543 DNJ917543 DXF917543 EHB917543 EQX917543 FAT917543 FKP917543 FUL917543 GEH917543 GOD917543 GXZ917543 HHV917543 HRR917543 IBN917543 ILJ917543 IVF917543 JFB917543 JOX917543 JYT917543 KIP917543 KSL917543 LCH917543 LMD917543 LVZ917543 MFV917543 MPR917543 MZN917543 NJJ917543 NTF917543 ODB917543 OMX917543 OWT917543 PGP917543 PQL917543 QAH917543 QKD917543 QTZ917543 RDV917543 RNR917543 RXN917543 SHJ917543 SRF917543 TBB917543 TKX917543 TUT917543 UEP917543 UOL917543 UYH917543 VID917543 VRZ917543 WBV917543 WLR917543 WVN917543 F983079 JB983079 SX983079 ACT983079 AMP983079 AWL983079 BGH983079 BQD983079 BZZ983079 CJV983079 CTR983079 DDN983079 DNJ983079 DXF983079 EHB983079 EQX983079 FAT983079 FKP983079 FUL983079 GEH983079 GOD983079 GXZ983079 HHV983079 HRR983079 IBN983079 ILJ983079 IVF983079 JFB983079 JOX983079 JYT983079 KIP983079 KSL983079 LCH983079 LMD983079 LVZ983079 MFV983079 MPR983079 MZN983079 NJJ983079 NTF983079 ODB983079 OMX983079 OWT983079 PGP983079 PQL983079 QAH983079 QKD983079 QTZ983079 RDV983079 RNR983079 RXN983079 SHJ983079 SRF983079 TBB983079 TKX983079 TUT983079 UEP983079 UOL983079 UYH983079 VID983079 VRZ983079 WBV983079 WLR983079 WVN983079" xr:uid="{140A8A40-3D3B-46EB-AAE3-A875D0A96B8E}">
      <formula1>"(SELECIONAR),INDEFINIDO / NÃO SE APLICA,EMPREITADA POR PREÇO GLOBAL,EMPREITADA POR PREÇO UNITÁRIO,EMPREITADA INTEGRAL,TAREFA,CONTRATAÇÃO INTEGRADA,ADM. DIRETA"</formula1>
      <formula2>0</formula2>
    </dataValidation>
    <dataValidation type="decimal" operator="greaterThan" allowBlank="1" showErrorMessage="1" error="Digite um valor maior do que 0." sqref="F12 JB12 SX12 ACT12 AMP12 AWL12 BGH12 BQD12 BZZ12 CJV12 CTR12 DDN12 DNJ12 DXF12 EHB12 EQX12 FAT12 FKP12 FUL12 GEH12 GOD12 GXZ12 HHV12 HRR12 IBN12 ILJ12 IVF12 JFB12 JOX12 JYT12 KIP12 KSL12 LCH12 LMD12 LVZ12 MFV12 MPR12 MZN12 NJJ12 NTF12 ODB12 OMX12 OWT12 PGP12 PQL12 QAH12 QKD12 QTZ12 RDV12 RNR12 RXN12 SHJ12 SRF12 TBB12 TKX12 TUT12 UEP12 UOL12 UYH12 VID12 VRZ12 WBV12 WLR12 WVN12 F65548 JB65548 SX65548 ACT65548 AMP65548 AWL65548 BGH65548 BQD65548 BZZ65548 CJV65548 CTR65548 DDN65548 DNJ65548 DXF65548 EHB65548 EQX65548 FAT65548 FKP65548 FUL65548 GEH65548 GOD65548 GXZ65548 HHV65548 HRR65548 IBN65548 ILJ65548 IVF65548 JFB65548 JOX65548 JYT65548 KIP65548 KSL65548 LCH65548 LMD65548 LVZ65548 MFV65548 MPR65548 MZN65548 NJJ65548 NTF65548 ODB65548 OMX65548 OWT65548 PGP65548 PQL65548 QAH65548 QKD65548 QTZ65548 RDV65548 RNR65548 RXN65548 SHJ65548 SRF65548 TBB65548 TKX65548 TUT65548 UEP65548 UOL65548 UYH65548 VID65548 VRZ65548 WBV65548 WLR65548 WVN65548 F131084 JB131084 SX131084 ACT131084 AMP131084 AWL131084 BGH131084 BQD131084 BZZ131084 CJV131084 CTR131084 DDN131084 DNJ131084 DXF131084 EHB131084 EQX131084 FAT131084 FKP131084 FUL131084 GEH131084 GOD131084 GXZ131084 HHV131084 HRR131084 IBN131084 ILJ131084 IVF131084 JFB131084 JOX131084 JYT131084 KIP131084 KSL131084 LCH131084 LMD131084 LVZ131084 MFV131084 MPR131084 MZN131084 NJJ131084 NTF131084 ODB131084 OMX131084 OWT131084 PGP131084 PQL131084 QAH131084 QKD131084 QTZ131084 RDV131084 RNR131084 RXN131084 SHJ131084 SRF131084 TBB131084 TKX131084 TUT131084 UEP131084 UOL131084 UYH131084 VID131084 VRZ131084 WBV131084 WLR131084 WVN131084 F196620 JB196620 SX196620 ACT196620 AMP196620 AWL196620 BGH196620 BQD196620 BZZ196620 CJV196620 CTR196620 DDN196620 DNJ196620 DXF196620 EHB196620 EQX196620 FAT196620 FKP196620 FUL196620 GEH196620 GOD196620 GXZ196620 HHV196620 HRR196620 IBN196620 ILJ196620 IVF196620 JFB196620 JOX196620 JYT196620 KIP196620 KSL196620 LCH196620 LMD196620 LVZ196620 MFV196620 MPR196620 MZN196620 NJJ196620 NTF196620 ODB196620 OMX196620 OWT196620 PGP196620 PQL196620 QAH196620 QKD196620 QTZ196620 RDV196620 RNR196620 RXN196620 SHJ196620 SRF196620 TBB196620 TKX196620 TUT196620 UEP196620 UOL196620 UYH196620 VID196620 VRZ196620 WBV196620 WLR196620 WVN196620 F262156 JB262156 SX262156 ACT262156 AMP262156 AWL262156 BGH262156 BQD262156 BZZ262156 CJV262156 CTR262156 DDN262156 DNJ262156 DXF262156 EHB262156 EQX262156 FAT262156 FKP262156 FUL262156 GEH262156 GOD262156 GXZ262156 HHV262156 HRR262156 IBN262156 ILJ262156 IVF262156 JFB262156 JOX262156 JYT262156 KIP262156 KSL262156 LCH262156 LMD262156 LVZ262156 MFV262156 MPR262156 MZN262156 NJJ262156 NTF262156 ODB262156 OMX262156 OWT262156 PGP262156 PQL262156 QAH262156 QKD262156 QTZ262156 RDV262156 RNR262156 RXN262156 SHJ262156 SRF262156 TBB262156 TKX262156 TUT262156 UEP262156 UOL262156 UYH262156 VID262156 VRZ262156 WBV262156 WLR262156 WVN262156 F327692 JB327692 SX327692 ACT327692 AMP327692 AWL327692 BGH327692 BQD327692 BZZ327692 CJV327692 CTR327692 DDN327692 DNJ327692 DXF327692 EHB327692 EQX327692 FAT327692 FKP327692 FUL327692 GEH327692 GOD327692 GXZ327692 HHV327692 HRR327692 IBN327692 ILJ327692 IVF327692 JFB327692 JOX327692 JYT327692 KIP327692 KSL327692 LCH327692 LMD327692 LVZ327692 MFV327692 MPR327692 MZN327692 NJJ327692 NTF327692 ODB327692 OMX327692 OWT327692 PGP327692 PQL327692 QAH327692 QKD327692 QTZ327692 RDV327692 RNR327692 RXN327692 SHJ327692 SRF327692 TBB327692 TKX327692 TUT327692 UEP327692 UOL327692 UYH327692 VID327692 VRZ327692 WBV327692 WLR327692 WVN327692 F393228 JB393228 SX393228 ACT393228 AMP393228 AWL393228 BGH393228 BQD393228 BZZ393228 CJV393228 CTR393228 DDN393228 DNJ393228 DXF393228 EHB393228 EQX393228 FAT393228 FKP393228 FUL393228 GEH393228 GOD393228 GXZ393228 HHV393228 HRR393228 IBN393228 ILJ393228 IVF393228 JFB393228 JOX393228 JYT393228 KIP393228 KSL393228 LCH393228 LMD393228 LVZ393228 MFV393228 MPR393228 MZN393228 NJJ393228 NTF393228 ODB393228 OMX393228 OWT393228 PGP393228 PQL393228 QAH393228 QKD393228 QTZ393228 RDV393228 RNR393228 RXN393228 SHJ393228 SRF393228 TBB393228 TKX393228 TUT393228 UEP393228 UOL393228 UYH393228 VID393228 VRZ393228 WBV393228 WLR393228 WVN393228 F458764 JB458764 SX458764 ACT458764 AMP458764 AWL458764 BGH458764 BQD458764 BZZ458764 CJV458764 CTR458764 DDN458764 DNJ458764 DXF458764 EHB458764 EQX458764 FAT458764 FKP458764 FUL458764 GEH458764 GOD458764 GXZ458764 HHV458764 HRR458764 IBN458764 ILJ458764 IVF458764 JFB458764 JOX458764 JYT458764 KIP458764 KSL458764 LCH458764 LMD458764 LVZ458764 MFV458764 MPR458764 MZN458764 NJJ458764 NTF458764 ODB458764 OMX458764 OWT458764 PGP458764 PQL458764 QAH458764 QKD458764 QTZ458764 RDV458764 RNR458764 RXN458764 SHJ458764 SRF458764 TBB458764 TKX458764 TUT458764 UEP458764 UOL458764 UYH458764 VID458764 VRZ458764 WBV458764 WLR458764 WVN458764 F524300 JB524300 SX524300 ACT524300 AMP524300 AWL524300 BGH524300 BQD524300 BZZ524300 CJV524300 CTR524300 DDN524300 DNJ524300 DXF524300 EHB524300 EQX524300 FAT524300 FKP524300 FUL524300 GEH524300 GOD524300 GXZ524300 HHV524300 HRR524300 IBN524300 ILJ524300 IVF524300 JFB524300 JOX524300 JYT524300 KIP524300 KSL524300 LCH524300 LMD524300 LVZ524300 MFV524300 MPR524300 MZN524300 NJJ524300 NTF524300 ODB524300 OMX524300 OWT524300 PGP524300 PQL524300 QAH524300 QKD524300 QTZ524300 RDV524300 RNR524300 RXN524300 SHJ524300 SRF524300 TBB524300 TKX524300 TUT524300 UEP524300 UOL524300 UYH524300 VID524300 VRZ524300 WBV524300 WLR524300 WVN524300 F589836 JB589836 SX589836 ACT589836 AMP589836 AWL589836 BGH589836 BQD589836 BZZ589836 CJV589836 CTR589836 DDN589836 DNJ589836 DXF589836 EHB589836 EQX589836 FAT589836 FKP589836 FUL589836 GEH589836 GOD589836 GXZ589836 HHV589836 HRR589836 IBN589836 ILJ589836 IVF589836 JFB589836 JOX589836 JYT589836 KIP589836 KSL589836 LCH589836 LMD589836 LVZ589836 MFV589836 MPR589836 MZN589836 NJJ589836 NTF589836 ODB589836 OMX589836 OWT589836 PGP589836 PQL589836 QAH589836 QKD589836 QTZ589836 RDV589836 RNR589836 RXN589836 SHJ589836 SRF589836 TBB589836 TKX589836 TUT589836 UEP589836 UOL589836 UYH589836 VID589836 VRZ589836 WBV589836 WLR589836 WVN589836 F655372 JB655372 SX655372 ACT655372 AMP655372 AWL655372 BGH655372 BQD655372 BZZ655372 CJV655372 CTR655372 DDN655372 DNJ655372 DXF655372 EHB655372 EQX655372 FAT655372 FKP655372 FUL655372 GEH655372 GOD655372 GXZ655372 HHV655372 HRR655372 IBN655372 ILJ655372 IVF655372 JFB655372 JOX655372 JYT655372 KIP655372 KSL655372 LCH655372 LMD655372 LVZ655372 MFV655372 MPR655372 MZN655372 NJJ655372 NTF655372 ODB655372 OMX655372 OWT655372 PGP655372 PQL655372 QAH655372 QKD655372 QTZ655372 RDV655372 RNR655372 RXN655372 SHJ655372 SRF655372 TBB655372 TKX655372 TUT655372 UEP655372 UOL655372 UYH655372 VID655372 VRZ655372 WBV655372 WLR655372 WVN655372 F720908 JB720908 SX720908 ACT720908 AMP720908 AWL720908 BGH720908 BQD720908 BZZ720908 CJV720908 CTR720908 DDN720908 DNJ720908 DXF720908 EHB720908 EQX720908 FAT720908 FKP720908 FUL720908 GEH720908 GOD720908 GXZ720908 HHV720908 HRR720908 IBN720908 ILJ720908 IVF720908 JFB720908 JOX720908 JYT720908 KIP720908 KSL720908 LCH720908 LMD720908 LVZ720908 MFV720908 MPR720908 MZN720908 NJJ720908 NTF720908 ODB720908 OMX720908 OWT720908 PGP720908 PQL720908 QAH720908 QKD720908 QTZ720908 RDV720908 RNR720908 RXN720908 SHJ720908 SRF720908 TBB720908 TKX720908 TUT720908 UEP720908 UOL720908 UYH720908 VID720908 VRZ720908 WBV720908 WLR720908 WVN720908 F786444 JB786444 SX786444 ACT786444 AMP786444 AWL786444 BGH786444 BQD786444 BZZ786444 CJV786444 CTR786444 DDN786444 DNJ786444 DXF786444 EHB786444 EQX786444 FAT786444 FKP786444 FUL786444 GEH786444 GOD786444 GXZ786444 HHV786444 HRR786444 IBN786444 ILJ786444 IVF786444 JFB786444 JOX786444 JYT786444 KIP786444 KSL786444 LCH786444 LMD786444 LVZ786444 MFV786444 MPR786444 MZN786444 NJJ786444 NTF786444 ODB786444 OMX786444 OWT786444 PGP786444 PQL786444 QAH786444 QKD786444 QTZ786444 RDV786444 RNR786444 RXN786444 SHJ786444 SRF786444 TBB786444 TKX786444 TUT786444 UEP786444 UOL786444 UYH786444 VID786444 VRZ786444 WBV786444 WLR786444 WVN786444 F851980 JB851980 SX851980 ACT851980 AMP851980 AWL851980 BGH851980 BQD851980 BZZ851980 CJV851980 CTR851980 DDN851980 DNJ851980 DXF851980 EHB851980 EQX851980 FAT851980 FKP851980 FUL851980 GEH851980 GOD851980 GXZ851980 HHV851980 HRR851980 IBN851980 ILJ851980 IVF851980 JFB851980 JOX851980 JYT851980 KIP851980 KSL851980 LCH851980 LMD851980 LVZ851980 MFV851980 MPR851980 MZN851980 NJJ851980 NTF851980 ODB851980 OMX851980 OWT851980 PGP851980 PQL851980 QAH851980 QKD851980 QTZ851980 RDV851980 RNR851980 RXN851980 SHJ851980 SRF851980 TBB851980 TKX851980 TUT851980 UEP851980 UOL851980 UYH851980 VID851980 VRZ851980 WBV851980 WLR851980 WVN851980 F917516 JB917516 SX917516 ACT917516 AMP917516 AWL917516 BGH917516 BQD917516 BZZ917516 CJV917516 CTR917516 DDN917516 DNJ917516 DXF917516 EHB917516 EQX917516 FAT917516 FKP917516 FUL917516 GEH917516 GOD917516 GXZ917516 HHV917516 HRR917516 IBN917516 ILJ917516 IVF917516 JFB917516 JOX917516 JYT917516 KIP917516 KSL917516 LCH917516 LMD917516 LVZ917516 MFV917516 MPR917516 MZN917516 NJJ917516 NTF917516 ODB917516 OMX917516 OWT917516 PGP917516 PQL917516 QAH917516 QKD917516 QTZ917516 RDV917516 RNR917516 RXN917516 SHJ917516 SRF917516 TBB917516 TKX917516 TUT917516 UEP917516 UOL917516 UYH917516 VID917516 VRZ917516 WBV917516 WLR917516 WVN917516 F983052 JB983052 SX983052 ACT983052 AMP983052 AWL983052 BGH983052 BQD983052 BZZ983052 CJV983052 CTR983052 DDN983052 DNJ983052 DXF983052 EHB983052 EQX983052 FAT983052 FKP983052 FUL983052 GEH983052 GOD983052 GXZ983052 HHV983052 HRR983052 IBN983052 ILJ983052 IVF983052 JFB983052 JOX983052 JYT983052 KIP983052 KSL983052 LCH983052 LMD983052 LVZ983052 MFV983052 MPR983052 MZN983052 NJJ983052 NTF983052 ODB983052 OMX983052 OWT983052 PGP983052 PQL983052 QAH983052 QKD983052 QTZ983052 RDV983052 RNR983052 RXN983052 SHJ983052 SRF983052 TBB983052 TKX983052 TUT983052 UEP983052 UOL983052 UYH983052 VID983052 VRZ983052 WBV983052 WLR983052 WVN983052" xr:uid="{307DCB49-AB2B-4CD3-A7E7-0CCCC5A2AC73}">
      <formula1>0</formula1>
      <formula2>0</formula2>
    </dataValidation>
    <dataValidation type="list" allowBlank="1" showErrorMessage="1" sqref="F4 JB4 SX4 ACT4 AMP4 AWL4 BGH4 BQD4 BZZ4 CJV4 CTR4 DDN4 DNJ4 DXF4 EHB4 EQX4 FAT4 FKP4 FUL4 GEH4 GOD4 GXZ4 HHV4 HRR4 IBN4 ILJ4 IVF4 JFB4 JOX4 JYT4 KIP4 KSL4 LCH4 LMD4 LVZ4 MFV4 MPR4 MZN4 NJJ4 NTF4 ODB4 OMX4 OWT4 PGP4 PQL4 QAH4 QKD4 QTZ4 RDV4 RNR4 RXN4 SHJ4 SRF4 TBB4 TKX4 TUT4 UEP4 UOL4 UYH4 VID4 VRZ4 WBV4 WLR4 WVN4 F65540 JB65540 SX65540 ACT65540 AMP65540 AWL65540 BGH65540 BQD65540 BZZ65540 CJV65540 CTR65540 DDN65540 DNJ65540 DXF65540 EHB65540 EQX65540 FAT65540 FKP65540 FUL65540 GEH65540 GOD65540 GXZ65540 HHV65540 HRR65540 IBN65540 ILJ65540 IVF65540 JFB65540 JOX65540 JYT65540 KIP65540 KSL65540 LCH65540 LMD65540 LVZ65540 MFV65540 MPR65540 MZN65540 NJJ65540 NTF65540 ODB65540 OMX65540 OWT65540 PGP65540 PQL65540 QAH65540 QKD65540 QTZ65540 RDV65540 RNR65540 RXN65540 SHJ65540 SRF65540 TBB65540 TKX65540 TUT65540 UEP65540 UOL65540 UYH65540 VID65540 VRZ65540 WBV65540 WLR65540 WVN65540 F131076 JB131076 SX131076 ACT131076 AMP131076 AWL131076 BGH131076 BQD131076 BZZ131076 CJV131076 CTR131076 DDN131076 DNJ131076 DXF131076 EHB131076 EQX131076 FAT131076 FKP131076 FUL131076 GEH131076 GOD131076 GXZ131076 HHV131076 HRR131076 IBN131076 ILJ131076 IVF131076 JFB131076 JOX131076 JYT131076 KIP131076 KSL131076 LCH131076 LMD131076 LVZ131076 MFV131076 MPR131076 MZN131076 NJJ131076 NTF131076 ODB131076 OMX131076 OWT131076 PGP131076 PQL131076 QAH131076 QKD131076 QTZ131076 RDV131076 RNR131076 RXN131076 SHJ131076 SRF131076 TBB131076 TKX131076 TUT131076 UEP131076 UOL131076 UYH131076 VID131076 VRZ131076 WBV131076 WLR131076 WVN131076 F196612 JB196612 SX196612 ACT196612 AMP196612 AWL196612 BGH196612 BQD196612 BZZ196612 CJV196612 CTR196612 DDN196612 DNJ196612 DXF196612 EHB196612 EQX196612 FAT196612 FKP196612 FUL196612 GEH196612 GOD196612 GXZ196612 HHV196612 HRR196612 IBN196612 ILJ196612 IVF196612 JFB196612 JOX196612 JYT196612 KIP196612 KSL196612 LCH196612 LMD196612 LVZ196612 MFV196612 MPR196612 MZN196612 NJJ196612 NTF196612 ODB196612 OMX196612 OWT196612 PGP196612 PQL196612 QAH196612 QKD196612 QTZ196612 RDV196612 RNR196612 RXN196612 SHJ196612 SRF196612 TBB196612 TKX196612 TUT196612 UEP196612 UOL196612 UYH196612 VID196612 VRZ196612 WBV196612 WLR196612 WVN196612 F262148 JB262148 SX262148 ACT262148 AMP262148 AWL262148 BGH262148 BQD262148 BZZ262148 CJV262148 CTR262148 DDN262148 DNJ262148 DXF262148 EHB262148 EQX262148 FAT262148 FKP262148 FUL262148 GEH262148 GOD262148 GXZ262148 HHV262148 HRR262148 IBN262148 ILJ262148 IVF262148 JFB262148 JOX262148 JYT262148 KIP262148 KSL262148 LCH262148 LMD262148 LVZ262148 MFV262148 MPR262148 MZN262148 NJJ262148 NTF262148 ODB262148 OMX262148 OWT262148 PGP262148 PQL262148 QAH262148 QKD262148 QTZ262148 RDV262148 RNR262148 RXN262148 SHJ262148 SRF262148 TBB262148 TKX262148 TUT262148 UEP262148 UOL262148 UYH262148 VID262148 VRZ262148 WBV262148 WLR262148 WVN262148 F327684 JB327684 SX327684 ACT327684 AMP327684 AWL327684 BGH327684 BQD327684 BZZ327684 CJV327684 CTR327684 DDN327684 DNJ327684 DXF327684 EHB327684 EQX327684 FAT327684 FKP327684 FUL327684 GEH327684 GOD327684 GXZ327684 HHV327684 HRR327684 IBN327684 ILJ327684 IVF327684 JFB327684 JOX327684 JYT327684 KIP327684 KSL327684 LCH327684 LMD327684 LVZ327684 MFV327684 MPR327684 MZN327684 NJJ327684 NTF327684 ODB327684 OMX327684 OWT327684 PGP327684 PQL327684 QAH327684 QKD327684 QTZ327684 RDV327684 RNR327684 RXN327684 SHJ327684 SRF327684 TBB327684 TKX327684 TUT327684 UEP327684 UOL327684 UYH327684 VID327684 VRZ327684 WBV327684 WLR327684 WVN327684 F393220 JB393220 SX393220 ACT393220 AMP393220 AWL393220 BGH393220 BQD393220 BZZ393220 CJV393220 CTR393220 DDN393220 DNJ393220 DXF393220 EHB393220 EQX393220 FAT393220 FKP393220 FUL393220 GEH393220 GOD393220 GXZ393220 HHV393220 HRR393220 IBN393220 ILJ393220 IVF393220 JFB393220 JOX393220 JYT393220 KIP393220 KSL393220 LCH393220 LMD393220 LVZ393220 MFV393220 MPR393220 MZN393220 NJJ393220 NTF393220 ODB393220 OMX393220 OWT393220 PGP393220 PQL393220 QAH393220 QKD393220 QTZ393220 RDV393220 RNR393220 RXN393220 SHJ393220 SRF393220 TBB393220 TKX393220 TUT393220 UEP393220 UOL393220 UYH393220 VID393220 VRZ393220 WBV393220 WLR393220 WVN393220 F458756 JB458756 SX458756 ACT458756 AMP458756 AWL458756 BGH458756 BQD458756 BZZ458756 CJV458756 CTR458756 DDN458756 DNJ458756 DXF458756 EHB458756 EQX458756 FAT458756 FKP458756 FUL458756 GEH458756 GOD458756 GXZ458756 HHV458756 HRR458756 IBN458756 ILJ458756 IVF458756 JFB458756 JOX458756 JYT458756 KIP458756 KSL458756 LCH458756 LMD458756 LVZ458756 MFV458756 MPR458756 MZN458756 NJJ458756 NTF458756 ODB458756 OMX458756 OWT458756 PGP458756 PQL458756 QAH458756 QKD458756 QTZ458756 RDV458756 RNR458756 RXN458756 SHJ458756 SRF458756 TBB458756 TKX458756 TUT458756 UEP458756 UOL458756 UYH458756 VID458756 VRZ458756 WBV458756 WLR458756 WVN458756 F524292 JB524292 SX524292 ACT524292 AMP524292 AWL524292 BGH524292 BQD524292 BZZ524292 CJV524292 CTR524292 DDN524292 DNJ524292 DXF524292 EHB524292 EQX524292 FAT524292 FKP524292 FUL524292 GEH524292 GOD524292 GXZ524292 HHV524292 HRR524292 IBN524292 ILJ524292 IVF524292 JFB524292 JOX524292 JYT524292 KIP524292 KSL524292 LCH524292 LMD524292 LVZ524292 MFV524292 MPR524292 MZN524292 NJJ524292 NTF524292 ODB524292 OMX524292 OWT524292 PGP524292 PQL524292 QAH524292 QKD524292 QTZ524292 RDV524292 RNR524292 RXN524292 SHJ524292 SRF524292 TBB524292 TKX524292 TUT524292 UEP524292 UOL524292 UYH524292 VID524292 VRZ524292 WBV524292 WLR524292 WVN524292 F589828 JB589828 SX589828 ACT589828 AMP589828 AWL589828 BGH589828 BQD589828 BZZ589828 CJV589828 CTR589828 DDN589828 DNJ589828 DXF589828 EHB589828 EQX589828 FAT589828 FKP589828 FUL589828 GEH589828 GOD589828 GXZ589828 HHV589828 HRR589828 IBN589828 ILJ589828 IVF589828 JFB589828 JOX589828 JYT589828 KIP589828 KSL589828 LCH589828 LMD589828 LVZ589828 MFV589828 MPR589828 MZN589828 NJJ589828 NTF589828 ODB589828 OMX589828 OWT589828 PGP589828 PQL589828 QAH589828 QKD589828 QTZ589828 RDV589828 RNR589828 RXN589828 SHJ589828 SRF589828 TBB589828 TKX589828 TUT589828 UEP589828 UOL589828 UYH589828 VID589828 VRZ589828 WBV589828 WLR589828 WVN589828 F655364 JB655364 SX655364 ACT655364 AMP655364 AWL655364 BGH655364 BQD655364 BZZ655364 CJV655364 CTR655364 DDN655364 DNJ655364 DXF655364 EHB655364 EQX655364 FAT655364 FKP655364 FUL655364 GEH655364 GOD655364 GXZ655364 HHV655364 HRR655364 IBN655364 ILJ655364 IVF655364 JFB655364 JOX655364 JYT655364 KIP655364 KSL655364 LCH655364 LMD655364 LVZ655364 MFV655364 MPR655364 MZN655364 NJJ655364 NTF655364 ODB655364 OMX655364 OWT655364 PGP655364 PQL655364 QAH655364 QKD655364 QTZ655364 RDV655364 RNR655364 RXN655364 SHJ655364 SRF655364 TBB655364 TKX655364 TUT655364 UEP655364 UOL655364 UYH655364 VID655364 VRZ655364 WBV655364 WLR655364 WVN655364 F720900 JB720900 SX720900 ACT720900 AMP720900 AWL720900 BGH720900 BQD720900 BZZ720900 CJV720900 CTR720900 DDN720900 DNJ720900 DXF720900 EHB720900 EQX720900 FAT720900 FKP720900 FUL720900 GEH720900 GOD720900 GXZ720900 HHV720900 HRR720900 IBN720900 ILJ720900 IVF720900 JFB720900 JOX720900 JYT720900 KIP720900 KSL720900 LCH720900 LMD720900 LVZ720900 MFV720900 MPR720900 MZN720900 NJJ720900 NTF720900 ODB720900 OMX720900 OWT720900 PGP720900 PQL720900 QAH720900 QKD720900 QTZ720900 RDV720900 RNR720900 RXN720900 SHJ720900 SRF720900 TBB720900 TKX720900 TUT720900 UEP720900 UOL720900 UYH720900 VID720900 VRZ720900 WBV720900 WLR720900 WVN720900 F786436 JB786436 SX786436 ACT786436 AMP786436 AWL786436 BGH786436 BQD786436 BZZ786436 CJV786436 CTR786436 DDN786436 DNJ786436 DXF786436 EHB786436 EQX786436 FAT786436 FKP786436 FUL786436 GEH786436 GOD786436 GXZ786436 HHV786436 HRR786436 IBN786436 ILJ786436 IVF786436 JFB786436 JOX786436 JYT786436 KIP786436 KSL786436 LCH786436 LMD786436 LVZ786436 MFV786436 MPR786436 MZN786436 NJJ786436 NTF786436 ODB786436 OMX786436 OWT786436 PGP786436 PQL786436 QAH786436 QKD786436 QTZ786436 RDV786436 RNR786436 RXN786436 SHJ786436 SRF786436 TBB786436 TKX786436 TUT786436 UEP786436 UOL786436 UYH786436 VID786436 VRZ786436 WBV786436 WLR786436 WVN786436 F851972 JB851972 SX851972 ACT851972 AMP851972 AWL851972 BGH851972 BQD851972 BZZ851972 CJV851972 CTR851972 DDN851972 DNJ851972 DXF851972 EHB851972 EQX851972 FAT851972 FKP851972 FUL851972 GEH851972 GOD851972 GXZ851972 HHV851972 HRR851972 IBN851972 ILJ851972 IVF851972 JFB851972 JOX851972 JYT851972 KIP851972 KSL851972 LCH851972 LMD851972 LVZ851972 MFV851972 MPR851972 MZN851972 NJJ851972 NTF851972 ODB851972 OMX851972 OWT851972 PGP851972 PQL851972 QAH851972 QKD851972 QTZ851972 RDV851972 RNR851972 RXN851972 SHJ851972 SRF851972 TBB851972 TKX851972 TUT851972 UEP851972 UOL851972 UYH851972 VID851972 VRZ851972 WBV851972 WLR851972 WVN851972 F917508 JB917508 SX917508 ACT917508 AMP917508 AWL917508 BGH917508 BQD917508 BZZ917508 CJV917508 CTR917508 DDN917508 DNJ917508 DXF917508 EHB917508 EQX917508 FAT917508 FKP917508 FUL917508 GEH917508 GOD917508 GXZ917508 HHV917508 HRR917508 IBN917508 ILJ917508 IVF917508 JFB917508 JOX917508 JYT917508 KIP917508 KSL917508 LCH917508 LMD917508 LVZ917508 MFV917508 MPR917508 MZN917508 NJJ917508 NTF917508 ODB917508 OMX917508 OWT917508 PGP917508 PQL917508 QAH917508 QKD917508 QTZ917508 RDV917508 RNR917508 RXN917508 SHJ917508 SRF917508 TBB917508 TKX917508 TUT917508 UEP917508 UOL917508 UYH917508 VID917508 VRZ917508 WBV917508 WLR917508 WVN917508 F983044 JB983044 SX983044 ACT983044 AMP983044 AWL983044 BGH983044 BQD983044 BZZ983044 CJV983044 CTR983044 DDN983044 DNJ983044 DXF983044 EHB983044 EQX983044 FAT983044 FKP983044 FUL983044 GEH983044 GOD983044 GXZ983044 HHV983044 HRR983044 IBN983044 ILJ983044 IVF983044 JFB983044 JOX983044 JYT983044 KIP983044 KSL983044 LCH983044 LMD983044 LVZ983044 MFV983044 MPR983044 MZN983044 NJJ983044 NTF983044 ODB983044 OMX983044 OWT983044 PGP983044 PQL983044 QAH983044 QKD983044 QTZ983044 RDV983044 RNR983044 RXN983044 SHJ983044 SRF983044 TBB983044 TKX983044 TUT983044 UEP983044 UOL983044 UYH983044 VID983044 VRZ983044 WBV983044 WLR983044 WVN983044" xr:uid="{4718201F-BC7F-44FC-9C5F-807787EACF01}">
      <formula1>"(SELECIONAR),OGU,FGTS"</formula1>
      <formula2>0</formula2>
    </dataValidation>
    <dataValidation type="decimal" allowBlank="1" showErrorMessage="1" error="Digite um valor em percentual._x000a__x000a_Ou seja um valor de 0% (zero) até 100% (cem). " sqref="F11 JB11 SX11 ACT11 AMP11 AWL11 BGH11 BQD11 BZZ11 CJV11 CTR11 DDN11 DNJ11 DXF11 EHB11 EQX11 FAT11 FKP11 FUL11 GEH11 GOD11 GXZ11 HHV11 HRR11 IBN11 ILJ11 IVF11 JFB11 JOX11 JYT11 KIP11 KSL11 LCH11 LMD11 LVZ11 MFV11 MPR11 MZN11 NJJ11 NTF11 ODB11 OMX11 OWT11 PGP11 PQL11 QAH11 QKD11 QTZ11 RDV11 RNR11 RXN11 SHJ11 SRF11 TBB11 TKX11 TUT11 UEP11 UOL11 UYH11 VID11 VRZ11 WBV11 WLR11 WVN11 F65547 JB65547 SX65547 ACT65547 AMP65547 AWL65547 BGH65547 BQD65547 BZZ65547 CJV65547 CTR65547 DDN65547 DNJ65547 DXF65547 EHB65547 EQX65547 FAT65547 FKP65547 FUL65547 GEH65547 GOD65547 GXZ65547 HHV65547 HRR65547 IBN65547 ILJ65547 IVF65547 JFB65547 JOX65547 JYT65547 KIP65547 KSL65547 LCH65547 LMD65547 LVZ65547 MFV65547 MPR65547 MZN65547 NJJ65547 NTF65547 ODB65547 OMX65547 OWT65547 PGP65547 PQL65547 QAH65547 QKD65547 QTZ65547 RDV65547 RNR65547 RXN65547 SHJ65547 SRF65547 TBB65547 TKX65547 TUT65547 UEP65547 UOL65547 UYH65547 VID65547 VRZ65547 WBV65547 WLR65547 WVN65547 F131083 JB131083 SX131083 ACT131083 AMP131083 AWL131083 BGH131083 BQD131083 BZZ131083 CJV131083 CTR131083 DDN131083 DNJ131083 DXF131083 EHB131083 EQX131083 FAT131083 FKP131083 FUL131083 GEH131083 GOD131083 GXZ131083 HHV131083 HRR131083 IBN131083 ILJ131083 IVF131083 JFB131083 JOX131083 JYT131083 KIP131083 KSL131083 LCH131083 LMD131083 LVZ131083 MFV131083 MPR131083 MZN131083 NJJ131083 NTF131083 ODB131083 OMX131083 OWT131083 PGP131083 PQL131083 QAH131083 QKD131083 QTZ131083 RDV131083 RNR131083 RXN131083 SHJ131083 SRF131083 TBB131083 TKX131083 TUT131083 UEP131083 UOL131083 UYH131083 VID131083 VRZ131083 WBV131083 WLR131083 WVN131083 F196619 JB196619 SX196619 ACT196619 AMP196619 AWL196619 BGH196619 BQD196619 BZZ196619 CJV196619 CTR196619 DDN196619 DNJ196619 DXF196619 EHB196619 EQX196619 FAT196619 FKP196619 FUL196619 GEH196619 GOD196619 GXZ196619 HHV196619 HRR196619 IBN196619 ILJ196619 IVF196619 JFB196619 JOX196619 JYT196619 KIP196619 KSL196619 LCH196619 LMD196619 LVZ196619 MFV196619 MPR196619 MZN196619 NJJ196619 NTF196619 ODB196619 OMX196619 OWT196619 PGP196619 PQL196619 QAH196619 QKD196619 QTZ196619 RDV196619 RNR196619 RXN196619 SHJ196619 SRF196619 TBB196619 TKX196619 TUT196619 UEP196619 UOL196619 UYH196619 VID196619 VRZ196619 WBV196619 WLR196619 WVN196619 F262155 JB262155 SX262155 ACT262155 AMP262155 AWL262155 BGH262155 BQD262155 BZZ262155 CJV262155 CTR262155 DDN262155 DNJ262155 DXF262155 EHB262155 EQX262155 FAT262155 FKP262155 FUL262155 GEH262155 GOD262155 GXZ262155 HHV262155 HRR262155 IBN262155 ILJ262155 IVF262155 JFB262155 JOX262155 JYT262155 KIP262155 KSL262155 LCH262155 LMD262155 LVZ262155 MFV262155 MPR262155 MZN262155 NJJ262155 NTF262155 ODB262155 OMX262155 OWT262155 PGP262155 PQL262155 QAH262155 QKD262155 QTZ262155 RDV262155 RNR262155 RXN262155 SHJ262155 SRF262155 TBB262155 TKX262155 TUT262155 UEP262155 UOL262155 UYH262155 VID262155 VRZ262155 WBV262155 WLR262155 WVN262155 F327691 JB327691 SX327691 ACT327691 AMP327691 AWL327691 BGH327691 BQD327691 BZZ327691 CJV327691 CTR327691 DDN327691 DNJ327691 DXF327691 EHB327691 EQX327691 FAT327691 FKP327691 FUL327691 GEH327691 GOD327691 GXZ327691 HHV327691 HRR327691 IBN327691 ILJ327691 IVF327691 JFB327691 JOX327691 JYT327691 KIP327691 KSL327691 LCH327691 LMD327691 LVZ327691 MFV327691 MPR327691 MZN327691 NJJ327691 NTF327691 ODB327691 OMX327691 OWT327691 PGP327691 PQL327691 QAH327691 QKD327691 QTZ327691 RDV327691 RNR327691 RXN327691 SHJ327691 SRF327691 TBB327691 TKX327691 TUT327691 UEP327691 UOL327691 UYH327691 VID327691 VRZ327691 WBV327691 WLR327691 WVN327691 F393227 JB393227 SX393227 ACT393227 AMP393227 AWL393227 BGH393227 BQD393227 BZZ393227 CJV393227 CTR393227 DDN393227 DNJ393227 DXF393227 EHB393227 EQX393227 FAT393227 FKP393227 FUL393227 GEH393227 GOD393227 GXZ393227 HHV393227 HRR393227 IBN393227 ILJ393227 IVF393227 JFB393227 JOX393227 JYT393227 KIP393227 KSL393227 LCH393227 LMD393227 LVZ393227 MFV393227 MPR393227 MZN393227 NJJ393227 NTF393227 ODB393227 OMX393227 OWT393227 PGP393227 PQL393227 QAH393227 QKD393227 QTZ393227 RDV393227 RNR393227 RXN393227 SHJ393227 SRF393227 TBB393227 TKX393227 TUT393227 UEP393227 UOL393227 UYH393227 VID393227 VRZ393227 WBV393227 WLR393227 WVN393227 F458763 JB458763 SX458763 ACT458763 AMP458763 AWL458763 BGH458763 BQD458763 BZZ458763 CJV458763 CTR458763 DDN458763 DNJ458763 DXF458763 EHB458763 EQX458763 FAT458763 FKP458763 FUL458763 GEH458763 GOD458763 GXZ458763 HHV458763 HRR458763 IBN458763 ILJ458763 IVF458763 JFB458763 JOX458763 JYT458763 KIP458763 KSL458763 LCH458763 LMD458763 LVZ458763 MFV458763 MPR458763 MZN458763 NJJ458763 NTF458763 ODB458763 OMX458763 OWT458763 PGP458763 PQL458763 QAH458763 QKD458763 QTZ458763 RDV458763 RNR458763 RXN458763 SHJ458763 SRF458763 TBB458763 TKX458763 TUT458763 UEP458763 UOL458763 UYH458763 VID458763 VRZ458763 WBV458763 WLR458763 WVN458763 F524299 JB524299 SX524299 ACT524299 AMP524299 AWL524299 BGH524299 BQD524299 BZZ524299 CJV524299 CTR524299 DDN524299 DNJ524299 DXF524299 EHB524299 EQX524299 FAT524299 FKP524299 FUL524299 GEH524299 GOD524299 GXZ524299 HHV524299 HRR524299 IBN524299 ILJ524299 IVF524299 JFB524299 JOX524299 JYT524299 KIP524299 KSL524299 LCH524299 LMD524299 LVZ524299 MFV524299 MPR524299 MZN524299 NJJ524299 NTF524299 ODB524299 OMX524299 OWT524299 PGP524299 PQL524299 QAH524299 QKD524299 QTZ524299 RDV524299 RNR524299 RXN524299 SHJ524299 SRF524299 TBB524299 TKX524299 TUT524299 UEP524299 UOL524299 UYH524299 VID524299 VRZ524299 WBV524299 WLR524299 WVN524299 F589835 JB589835 SX589835 ACT589835 AMP589835 AWL589835 BGH589835 BQD589835 BZZ589835 CJV589835 CTR589835 DDN589835 DNJ589835 DXF589835 EHB589835 EQX589835 FAT589835 FKP589835 FUL589835 GEH589835 GOD589835 GXZ589835 HHV589835 HRR589835 IBN589835 ILJ589835 IVF589835 JFB589835 JOX589835 JYT589835 KIP589835 KSL589835 LCH589835 LMD589835 LVZ589835 MFV589835 MPR589835 MZN589835 NJJ589835 NTF589835 ODB589835 OMX589835 OWT589835 PGP589835 PQL589835 QAH589835 QKD589835 QTZ589835 RDV589835 RNR589835 RXN589835 SHJ589835 SRF589835 TBB589835 TKX589835 TUT589835 UEP589835 UOL589835 UYH589835 VID589835 VRZ589835 WBV589835 WLR589835 WVN589835 F655371 JB655371 SX655371 ACT655371 AMP655371 AWL655371 BGH655371 BQD655371 BZZ655371 CJV655371 CTR655371 DDN655371 DNJ655371 DXF655371 EHB655371 EQX655371 FAT655371 FKP655371 FUL655371 GEH655371 GOD655371 GXZ655371 HHV655371 HRR655371 IBN655371 ILJ655371 IVF655371 JFB655371 JOX655371 JYT655371 KIP655371 KSL655371 LCH655371 LMD655371 LVZ655371 MFV655371 MPR655371 MZN655371 NJJ655371 NTF655371 ODB655371 OMX655371 OWT655371 PGP655371 PQL655371 QAH655371 QKD655371 QTZ655371 RDV655371 RNR655371 RXN655371 SHJ655371 SRF655371 TBB655371 TKX655371 TUT655371 UEP655371 UOL655371 UYH655371 VID655371 VRZ655371 WBV655371 WLR655371 WVN655371 F720907 JB720907 SX720907 ACT720907 AMP720907 AWL720907 BGH720907 BQD720907 BZZ720907 CJV720907 CTR720907 DDN720907 DNJ720907 DXF720907 EHB720907 EQX720907 FAT720907 FKP720907 FUL720907 GEH720907 GOD720907 GXZ720907 HHV720907 HRR720907 IBN720907 ILJ720907 IVF720907 JFB720907 JOX720907 JYT720907 KIP720907 KSL720907 LCH720907 LMD720907 LVZ720907 MFV720907 MPR720907 MZN720907 NJJ720907 NTF720907 ODB720907 OMX720907 OWT720907 PGP720907 PQL720907 QAH720907 QKD720907 QTZ720907 RDV720907 RNR720907 RXN720907 SHJ720907 SRF720907 TBB720907 TKX720907 TUT720907 UEP720907 UOL720907 UYH720907 VID720907 VRZ720907 WBV720907 WLR720907 WVN720907 F786443 JB786443 SX786443 ACT786443 AMP786443 AWL786443 BGH786443 BQD786443 BZZ786443 CJV786443 CTR786443 DDN786443 DNJ786443 DXF786443 EHB786443 EQX786443 FAT786443 FKP786443 FUL786443 GEH786443 GOD786443 GXZ786443 HHV786443 HRR786443 IBN786443 ILJ786443 IVF786443 JFB786443 JOX786443 JYT786443 KIP786443 KSL786443 LCH786443 LMD786443 LVZ786443 MFV786443 MPR786443 MZN786443 NJJ786443 NTF786443 ODB786443 OMX786443 OWT786443 PGP786443 PQL786443 QAH786443 QKD786443 QTZ786443 RDV786443 RNR786443 RXN786443 SHJ786443 SRF786443 TBB786443 TKX786443 TUT786443 UEP786443 UOL786443 UYH786443 VID786443 VRZ786443 WBV786443 WLR786443 WVN786443 F851979 JB851979 SX851979 ACT851979 AMP851979 AWL851979 BGH851979 BQD851979 BZZ851979 CJV851979 CTR851979 DDN851979 DNJ851979 DXF851979 EHB851979 EQX851979 FAT851979 FKP851979 FUL851979 GEH851979 GOD851979 GXZ851979 HHV851979 HRR851979 IBN851979 ILJ851979 IVF851979 JFB851979 JOX851979 JYT851979 KIP851979 KSL851979 LCH851979 LMD851979 LVZ851979 MFV851979 MPR851979 MZN851979 NJJ851979 NTF851979 ODB851979 OMX851979 OWT851979 PGP851979 PQL851979 QAH851979 QKD851979 QTZ851979 RDV851979 RNR851979 RXN851979 SHJ851979 SRF851979 TBB851979 TKX851979 TUT851979 UEP851979 UOL851979 UYH851979 VID851979 VRZ851979 WBV851979 WLR851979 WVN851979 F917515 JB917515 SX917515 ACT917515 AMP917515 AWL917515 BGH917515 BQD917515 BZZ917515 CJV917515 CTR917515 DDN917515 DNJ917515 DXF917515 EHB917515 EQX917515 FAT917515 FKP917515 FUL917515 GEH917515 GOD917515 GXZ917515 HHV917515 HRR917515 IBN917515 ILJ917515 IVF917515 JFB917515 JOX917515 JYT917515 KIP917515 KSL917515 LCH917515 LMD917515 LVZ917515 MFV917515 MPR917515 MZN917515 NJJ917515 NTF917515 ODB917515 OMX917515 OWT917515 PGP917515 PQL917515 QAH917515 QKD917515 QTZ917515 RDV917515 RNR917515 RXN917515 SHJ917515 SRF917515 TBB917515 TKX917515 TUT917515 UEP917515 UOL917515 UYH917515 VID917515 VRZ917515 WBV917515 WLR917515 WVN917515 F983051 JB983051 SX983051 ACT983051 AMP983051 AWL983051 BGH983051 BQD983051 BZZ983051 CJV983051 CTR983051 DDN983051 DNJ983051 DXF983051 EHB983051 EQX983051 FAT983051 FKP983051 FUL983051 GEH983051 GOD983051 GXZ983051 HHV983051 HRR983051 IBN983051 ILJ983051 IVF983051 JFB983051 JOX983051 JYT983051 KIP983051 KSL983051 LCH983051 LMD983051 LVZ983051 MFV983051 MPR983051 MZN983051 NJJ983051 NTF983051 ODB983051 OMX983051 OWT983051 PGP983051 PQL983051 QAH983051 QKD983051 QTZ983051 RDV983051 RNR983051 RXN983051 SHJ983051 SRF983051 TBB983051 TKX983051 TUT983051 UEP983051 UOL983051 UYH983051 VID983051 VRZ983051 WBV983051 WLR983051 WVN983051 F13:F14 JB13:JB14 SX13:SX14 ACT13:ACT14 AMP13:AMP14 AWL13:AWL14 BGH13:BGH14 BQD13:BQD14 BZZ13:BZZ14 CJV13:CJV14 CTR13:CTR14 DDN13:DDN14 DNJ13:DNJ14 DXF13:DXF14 EHB13:EHB14 EQX13:EQX14 FAT13:FAT14 FKP13:FKP14 FUL13:FUL14 GEH13:GEH14 GOD13:GOD14 GXZ13:GXZ14 HHV13:HHV14 HRR13:HRR14 IBN13:IBN14 ILJ13:ILJ14 IVF13:IVF14 JFB13:JFB14 JOX13:JOX14 JYT13:JYT14 KIP13:KIP14 KSL13:KSL14 LCH13:LCH14 LMD13:LMD14 LVZ13:LVZ14 MFV13:MFV14 MPR13:MPR14 MZN13:MZN14 NJJ13:NJJ14 NTF13:NTF14 ODB13:ODB14 OMX13:OMX14 OWT13:OWT14 PGP13:PGP14 PQL13:PQL14 QAH13:QAH14 QKD13:QKD14 QTZ13:QTZ14 RDV13:RDV14 RNR13:RNR14 RXN13:RXN14 SHJ13:SHJ14 SRF13:SRF14 TBB13:TBB14 TKX13:TKX14 TUT13:TUT14 UEP13:UEP14 UOL13:UOL14 UYH13:UYH14 VID13:VID14 VRZ13:VRZ14 WBV13:WBV14 WLR13:WLR14 WVN13:WVN14 F65549:F65550 JB65549:JB65550 SX65549:SX65550 ACT65549:ACT65550 AMP65549:AMP65550 AWL65549:AWL65550 BGH65549:BGH65550 BQD65549:BQD65550 BZZ65549:BZZ65550 CJV65549:CJV65550 CTR65549:CTR65550 DDN65549:DDN65550 DNJ65549:DNJ65550 DXF65549:DXF65550 EHB65549:EHB65550 EQX65549:EQX65550 FAT65549:FAT65550 FKP65549:FKP65550 FUL65549:FUL65550 GEH65549:GEH65550 GOD65549:GOD65550 GXZ65549:GXZ65550 HHV65549:HHV65550 HRR65549:HRR65550 IBN65549:IBN65550 ILJ65549:ILJ65550 IVF65549:IVF65550 JFB65549:JFB65550 JOX65549:JOX65550 JYT65549:JYT65550 KIP65549:KIP65550 KSL65549:KSL65550 LCH65549:LCH65550 LMD65549:LMD65550 LVZ65549:LVZ65550 MFV65549:MFV65550 MPR65549:MPR65550 MZN65549:MZN65550 NJJ65549:NJJ65550 NTF65549:NTF65550 ODB65549:ODB65550 OMX65549:OMX65550 OWT65549:OWT65550 PGP65549:PGP65550 PQL65549:PQL65550 QAH65549:QAH65550 QKD65549:QKD65550 QTZ65549:QTZ65550 RDV65549:RDV65550 RNR65549:RNR65550 RXN65549:RXN65550 SHJ65549:SHJ65550 SRF65549:SRF65550 TBB65549:TBB65550 TKX65549:TKX65550 TUT65549:TUT65550 UEP65549:UEP65550 UOL65549:UOL65550 UYH65549:UYH65550 VID65549:VID65550 VRZ65549:VRZ65550 WBV65549:WBV65550 WLR65549:WLR65550 WVN65549:WVN65550 F131085:F131086 JB131085:JB131086 SX131085:SX131086 ACT131085:ACT131086 AMP131085:AMP131086 AWL131085:AWL131086 BGH131085:BGH131086 BQD131085:BQD131086 BZZ131085:BZZ131086 CJV131085:CJV131086 CTR131085:CTR131086 DDN131085:DDN131086 DNJ131085:DNJ131086 DXF131085:DXF131086 EHB131085:EHB131086 EQX131085:EQX131086 FAT131085:FAT131086 FKP131085:FKP131086 FUL131085:FUL131086 GEH131085:GEH131086 GOD131085:GOD131086 GXZ131085:GXZ131086 HHV131085:HHV131086 HRR131085:HRR131086 IBN131085:IBN131086 ILJ131085:ILJ131086 IVF131085:IVF131086 JFB131085:JFB131086 JOX131085:JOX131086 JYT131085:JYT131086 KIP131085:KIP131086 KSL131085:KSL131086 LCH131085:LCH131086 LMD131085:LMD131086 LVZ131085:LVZ131086 MFV131085:MFV131086 MPR131085:MPR131086 MZN131085:MZN131086 NJJ131085:NJJ131086 NTF131085:NTF131086 ODB131085:ODB131086 OMX131085:OMX131086 OWT131085:OWT131086 PGP131085:PGP131086 PQL131085:PQL131086 QAH131085:QAH131086 QKD131085:QKD131086 QTZ131085:QTZ131086 RDV131085:RDV131086 RNR131085:RNR131086 RXN131085:RXN131086 SHJ131085:SHJ131086 SRF131085:SRF131086 TBB131085:TBB131086 TKX131085:TKX131086 TUT131085:TUT131086 UEP131085:UEP131086 UOL131085:UOL131086 UYH131085:UYH131086 VID131085:VID131086 VRZ131085:VRZ131086 WBV131085:WBV131086 WLR131085:WLR131086 WVN131085:WVN131086 F196621:F196622 JB196621:JB196622 SX196621:SX196622 ACT196621:ACT196622 AMP196621:AMP196622 AWL196621:AWL196622 BGH196621:BGH196622 BQD196621:BQD196622 BZZ196621:BZZ196622 CJV196621:CJV196622 CTR196621:CTR196622 DDN196621:DDN196622 DNJ196621:DNJ196622 DXF196621:DXF196622 EHB196621:EHB196622 EQX196621:EQX196622 FAT196621:FAT196622 FKP196621:FKP196622 FUL196621:FUL196622 GEH196621:GEH196622 GOD196621:GOD196622 GXZ196621:GXZ196622 HHV196621:HHV196622 HRR196621:HRR196622 IBN196621:IBN196622 ILJ196621:ILJ196622 IVF196621:IVF196622 JFB196621:JFB196622 JOX196621:JOX196622 JYT196621:JYT196622 KIP196621:KIP196622 KSL196621:KSL196622 LCH196621:LCH196622 LMD196621:LMD196622 LVZ196621:LVZ196622 MFV196621:MFV196622 MPR196621:MPR196622 MZN196621:MZN196622 NJJ196621:NJJ196622 NTF196621:NTF196622 ODB196621:ODB196622 OMX196621:OMX196622 OWT196621:OWT196622 PGP196621:PGP196622 PQL196621:PQL196622 QAH196621:QAH196622 QKD196621:QKD196622 QTZ196621:QTZ196622 RDV196621:RDV196622 RNR196621:RNR196622 RXN196621:RXN196622 SHJ196621:SHJ196622 SRF196621:SRF196622 TBB196621:TBB196622 TKX196621:TKX196622 TUT196621:TUT196622 UEP196621:UEP196622 UOL196621:UOL196622 UYH196621:UYH196622 VID196621:VID196622 VRZ196621:VRZ196622 WBV196621:WBV196622 WLR196621:WLR196622 WVN196621:WVN196622 F262157:F262158 JB262157:JB262158 SX262157:SX262158 ACT262157:ACT262158 AMP262157:AMP262158 AWL262157:AWL262158 BGH262157:BGH262158 BQD262157:BQD262158 BZZ262157:BZZ262158 CJV262157:CJV262158 CTR262157:CTR262158 DDN262157:DDN262158 DNJ262157:DNJ262158 DXF262157:DXF262158 EHB262157:EHB262158 EQX262157:EQX262158 FAT262157:FAT262158 FKP262157:FKP262158 FUL262157:FUL262158 GEH262157:GEH262158 GOD262157:GOD262158 GXZ262157:GXZ262158 HHV262157:HHV262158 HRR262157:HRR262158 IBN262157:IBN262158 ILJ262157:ILJ262158 IVF262157:IVF262158 JFB262157:JFB262158 JOX262157:JOX262158 JYT262157:JYT262158 KIP262157:KIP262158 KSL262157:KSL262158 LCH262157:LCH262158 LMD262157:LMD262158 LVZ262157:LVZ262158 MFV262157:MFV262158 MPR262157:MPR262158 MZN262157:MZN262158 NJJ262157:NJJ262158 NTF262157:NTF262158 ODB262157:ODB262158 OMX262157:OMX262158 OWT262157:OWT262158 PGP262157:PGP262158 PQL262157:PQL262158 QAH262157:QAH262158 QKD262157:QKD262158 QTZ262157:QTZ262158 RDV262157:RDV262158 RNR262157:RNR262158 RXN262157:RXN262158 SHJ262157:SHJ262158 SRF262157:SRF262158 TBB262157:TBB262158 TKX262157:TKX262158 TUT262157:TUT262158 UEP262157:UEP262158 UOL262157:UOL262158 UYH262157:UYH262158 VID262157:VID262158 VRZ262157:VRZ262158 WBV262157:WBV262158 WLR262157:WLR262158 WVN262157:WVN262158 F327693:F327694 JB327693:JB327694 SX327693:SX327694 ACT327693:ACT327694 AMP327693:AMP327694 AWL327693:AWL327694 BGH327693:BGH327694 BQD327693:BQD327694 BZZ327693:BZZ327694 CJV327693:CJV327694 CTR327693:CTR327694 DDN327693:DDN327694 DNJ327693:DNJ327694 DXF327693:DXF327694 EHB327693:EHB327694 EQX327693:EQX327694 FAT327693:FAT327694 FKP327693:FKP327694 FUL327693:FUL327694 GEH327693:GEH327694 GOD327693:GOD327694 GXZ327693:GXZ327694 HHV327693:HHV327694 HRR327693:HRR327694 IBN327693:IBN327694 ILJ327693:ILJ327694 IVF327693:IVF327694 JFB327693:JFB327694 JOX327693:JOX327694 JYT327693:JYT327694 KIP327693:KIP327694 KSL327693:KSL327694 LCH327693:LCH327694 LMD327693:LMD327694 LVZ327693:LVZ327694 MFV327693:MFV327694 MPR327693:MPR327694 MZN327693:MZN327694 NJJ327693:NJJ327694 NTF327693:NTF327694 ODB327693:ODB327694 OMX327693:OMX327694 OWT327693:OWT327694 PGP327693:PGP327694 PQL327693:PQL327694 QAH327693:QAH327694 QKD327693:QKD327694 QTZ327693:QTZ327694 RDV327693:RDV327694 RNR327693:RNR327694 RXN327693:RXN327694 SHJ327693:SHJ327694 SRF327693:SRF327694 TBB327693:TBB327694 TKX327693:TKX327694 TUT327693:TUT327694 UEP327693:UEP327694 UOL327693:UOL327694 UYH327693:UYH327694 VID327693:VID327694 VRZ327693:VRZ327694 WBV327693:WBV327694 WLR327693:WLR327694 WVN327693:WVN327694 F393229:F393230 JB393229:JB393230 SX393229:SX393230 ACT393229:ACT393230 AMP393229:AMP393230 AWL393229:AWL393230 BGH393229:BGH393230 BQD393229:BQD393230 BZZ393229:BZZ393230 CJV393229:CJV393230 CTR393229:CTR393230 DDN393229:DDN393230 DNJ393229:DNJ393230 DXF393229:DXF393230 EHB393229:EHB393230 EQX393229:EQX393230 FAT393229:FAT393230 FKP393229:FKP393230 FUL393229:FUL393230 GEH393229:GEH393230 GOD393229:GOD393230 GXZ393229:GXZ393230 HHV393229:HHV393230 HRR393229:HRR393230 IBN393229:IBN393230 ILJ393229:ILJ393230 IVF393229:IVF393230 JFB393229:JFB393230 JOX393229:JOX393230 JYT393229:JYT393230 KIP393229:KIP393230 KSL393229:KSL393230 LCH393229:LCH393230 LMD393229:LMD393230 LVZ393229:LVZ393230 MFV393229:MFV393230 MPR393229:MPR393230 MZN393229:MZN393230 NJJ393229:NJJ393230 NTF393229:NTF393230 ODB393229:ODB393230 OMX393229:OMX393230 OWT393229:OWT393230 PGP393229:PGP393230 PQL393229:PQL393230 QAH393229:QAH393230 QKD393229:QKD393230 QTZ393229:QTZ393230 RDV393229:RDV393230 RNR393229:RNR393230 RXN393229:RXN393230 SHJ393229:SHJ393230 SRF393229:SRF393230 TBB393229:TBB393230 TKX393229:TKX393230 TUT393229:TUT393230 UEP393229:UEP393230 UOL393229:UOL393230 UYH393229:UYH393230 VID393229:VID393230 VRZ393229:VRZ393230 WBV393229:WBV393230 WLR393229:WLR393230 WVN393229:WVN393230 F458765:F458766 JB458765:JB458766 SX458765:SX458766 ACT458765:ACT458766 AMP458765:AMP458766 AWL458765:AWL458766 BGH458765:BGH458766 BQD458765:BQD458766 BZZ458765:BZZ458766 CJV458765:CJV458766 CTR458765:CTR458766 DDN458765:DDN458766 DNJ458765:DNJ458766 DXF458765:DXF458766 EHB458765:EHB458766 EQX458765:EQX458766 FAT458765:FAT458766 FKP458765:FKP458766 FUL458765:FUL458766 GEH458765:GEH458766 GOD458765:GOD458766 GXZ458765:GXZ458766 HHV458765:HHV458766 HRR458765:HRR458766 IBN458765:IBN458766 ILJ458765:ILJ458766 IVF458765:IVF458766 JFB458765:JFB458766 JOX458765:JOX458766 JYT458765:JYT458766 KIP458765:KIP458766 KSL458765:KSL458766 LCH458765:LCH458766 LMD458765:LMD458766 LVZ458765:LVZ458766 MFV458765:MFV458766 MPR458765:MPR458766 MZN458765:MZN458766 NJJ458765:NJJ458766 NTF458765:NTF458766 ODB458765:ODB458766 OMX458765:OMX458766 OWT458765:OWT458766 PGP458765:PGP458766 PQL458765:PQL458766 QAH458765:QAH458766 QKD458765:QKD458766 QTZ458765:QTZ458766 RDV458765:RDV458766 RNR458765:RNR458766 RXN458765:RXN458766 SHJ458765:SHJ458766 SRF458765:SRF458766 TBB458765:TBB458766 TKX458765:TKX458766 TUT458765:TUT458766 UEP458765:UEP458766 UOL458765:UOL458766 UYH458765:UYH458766 VID458765:VID458766 VRZ458765:VRZ458766 WBV458765:WBV458766 WLR458765:WLR458766 WVN458765:WVN458766 F524301:F524302 JB524301:JB524302 SX524301:SX524302 ACT524301:ACT524302 AMP524301:AMP524302 AWL524301:AWL524302 BGH524301:BGH524302 BQD524301:BQD524302 BZZ524301:BZZ524302 CJV524301:CJV524302 CTR524301:CTR524302 DDN524301:DDN524302 DNJ524301:DNJ524302 DXF524301:DXF524302 EHB524301:EHB524302 EQX524301:EQX524302 FAT524301:FAT524302 FKP524301:FKP524302 FUL524301:FUL524302 GEH524301:GEH524302 GOD524301:GOD524302 GXZ524301:GXZ524302 HHV524301:HHV524302 HRR524301:HRR524302 IBN524301:IBN524302 ILJ524301:ILJ524302 IVF524301:IVF524302 JFB524301:JFB524302 JOX524301:JOX524302 JYT524301:JYT524302 KIP524301:KIP524302 KSL524301:KSL524302 LCH524301:LCH524302 LMD524301:LMD524302 LVZ524301:LVZ524302 MFV524301:MFV524302 MPR524301:MPR524302 MZN524301:MZN524302 NJJ524301:NJJ524302 NTF524301:NTF524302 ODB524301:ODB524302 OMX524301:OMX524302 OWT524301:OWT524302 PGP524301:PGP524302 PQL524301:PQL524302 QAH524301:QAH524302 QKD524301:QKD524302 QTZ524301:QTZ524302 RDV524301:RDV524302 RNR524301:RNR524302 RXN524301:RXN524302 SHJ524301:SHJ524302 SRF524301:SRF524302 TBB524301:TBB524302 TKX524301:TKX524302 TUT524301:TUT524302 UEP524301:UEP524302 UOL524301:UOL524302 UYH524301:UYH524302 VID524301:VID524302 VRZ524301:VRZ524302 WBV524301:WBV524302 WLR524301:WLR524302 WVN524301:WVN524302 F589837:F589838 JB589837:JB589838 SX589837:SX589838 ACT589837:ACT589838 AMP589837:AMP589838 AWL589837:AWL589838 BGH589837:BGH589838 BQD589837:BQD589838 BZZ589837:BZZ589838 CJV589837:CJV589838 CTR589837:CTR589838 DDN589837:DDN589838 DNJ589837:DNJ589838 DXF589837:DXF589838 EHB589837:EHB589838 EQX589837:EQX589838 FAT589837:FAT589838 FKP589837:FKP589838 FUL589837:FUL589838 GEH589837:GEH589838 GOD589837:GOD589838 GXZ589837:GXZ589838 HHV589837:HHV589838 HRR589837:HRR589838 IBN589837:IBN589838 ILJ589837:ILJ589838 IVF589837:IVF589838 JFB589837:JFB589838 JOX589837:JOX589838 JYT589837:JYT589838 KIP589837:KIP589838 KSL589837:KSL589838 LCH589837:LCH589838 LMD589837:LMD589838 LVZ589837:LVZ589838 MFV589837:MFV589838 MPR589837:MPR589838 MZN589837:MZN589838 NJJ589837:NJJ589838 NTF589837:NTF589838 ODB589837:ODB589838 OMX589837:OMX589838 OWT589837:OWT589838 PGP589837:PGP589838 PQL589837:PQL589838 QAH589837:QAH589838 QKD589837:QKD589838 QTZ589837:QTZ589838 RDV589837:RDV589838 RNR589837:RNR589838 RXN589837:RXN589838 SHJ589837:SHJ589838 SRF589837:SRF589838 TBB589837:TBB589838 TKX589837:TKX589838 TUT589837:TUT589838 UEP589837:UEP589838 UOL589837:UOL589838 UYH589837:UYH589838 VID589837:VID589838 VRZ589837:VRZ589838 WBV589837:WBV589838 WLR589837:WLR589838 WVN589837:WVN589838 F655373:F655374 JB655373:JB655374 SX655373:SX655374 ACT655373:ACT655374 AMP655373:AMP655374 AWL655373:AWL655374 BGH655373:BGH655374 BQD655373:BQD655374 BZZ655373:BZZ655374 CJV655373:CJV655374 CTR655373:CTR655374 DDN655373:DDN655374 DNJ655373:DNJ655374 DXF655373:DXF655374 EHB655373:EHB655374 EQX655373:EQX655374 FAT655373:FAT655374 FKP655373:FKP655374 FUL655373:FUL655374 GEH655373:GEH655374 GOD655373:GOD655374 GXZ655373:GXZ655374 HHV655373:HHV655374 HRR655373:HRR655374 IBN655373:IBN655374 ILJ655373:ILJ655374 IVF655373:IVF655374 JFB655373:JFB655374 JOX655373:JOX655374 JYT655373:JYT655374 KIP655373:KIP655374 KSL655373:KSL655374 LCH655373:LCH655374 LMD655373:LMD655374 LVZ655373:LVZ655374 MFV655373:MFV655374 MPR655373:MPR655374 MZN655373:MZN655374 NJJ655373:NJJ655374 NTF655373:NTF655374 ODB655373:ODB655374 OMX655373:OMX655374 OWT655373:OWT655374 PGP655373:PGP655374 PQL655373:PQL655374 QAH655373:QAH655374 QKD655373:QKD655374 QTZ655373:QTZ655374 RDV655373:RDV655374 RNR655373:RNR655374 RXN655373:RXN655374 SHJ655373:SHJ655374 SRF655373:SRF655374 TBB655373:TBB655374 TKX655373:TKX655374 TUT655373:TUT655374 UEP655373:UEP655374 UOL655373:UOL655374 UYH655373:UYH655374 VID655373:VID655374 VRZ655373:VRZ655374 WBV655373:WBV655374 WLR655373:WLR655374 WVN655373:WVN655374 F720909:F720910 JB720909:JB720910 SX720909:SX720910 ACT720909:ACT720910 AMP720909:AMP720910 AWL720909:AWL720910 BGH720909:BGH720910 BQD720909:BQD720910 BZZ720909:BZZ720910 CJV720909:CJV720910 CTR720909:CTR720910 DDN720909:DDN720910 DNJ720909:DNJ720910 DXF720909:DXF720910 EHB720909:EHB720910 EQX720909:EQX720910 FAT720909:FAT720910 FKP720909:FKP720910 FUL720909:FUL720910 GEH720909:GEH720910 GOD720909:GOD720910 GXZ720909:GXZ720910 HHV720909:HHV720910 HRR720909:HRR720910 IBN720909:IBN720910 ILJ720909:ILJ720910 IVF720909:IVF720910 JFB720909:JFB720910 JOX720909:JOX720910 JYT720909:JYT720910 KIP720909:KIP720910 KSL720909:KSL720910 LCH720909:LCH720910 LMD720909:LMD720910 LVZ720909:LVZ720910 MFV720909:MFV720910 MPR720909:MPR720910 MZN720909:MZN720910 NJJ720909:NJJ720910 NTF720909:NTF720910 ODB720909:ODB720910 OMX720909:OMX720910 OWT720909:OWT720910 PGP720909:PGP720910 PQL720909:PQL720910 QAH720909:QAH720910 QKD720909:QKD720910 QTZ720909:QTZ720910 RDV720909:RDV720910 RNR720909:RNR720910 RXN720909:RXN720910 SHJ720909:SHJ720910 SRF720909:SRF720910 TBB720909:TBB720910 TKX720909:TKX720910 TUT720909:TUT720910 UEP720909:UEP720910 UOL720909:UOL720910 UYH720909:UYH720910 VID720909:VID720910 VRZ720909:VRZ720910 WBV720909:WBV720910 WLR720909:WLR720910 WVN720909:WVN720910 F786445:F786446 JB786445:JB786446 SX786445:SX786446 ACT786445:ACT786446 AMP786445:AMP786446 AWL786445:AWL786446 BGH786445:BGH786446 BQD786445:BQD786446 BZZ786445:BZZ786446 CJV786445:CJV786446 CTR786445:CTR786446 DDN786445:DDN786446 DNJ786445:DNJ786446 DXF786445:DXF786446 EHB786445:EHB786446 EQX786445:EQX786446 FAT786445:FAT786446 FKP786445:FKP786446 FUL786445:FUL786446 GEH786445:GEH786446 GOD786445:GOD786446 GXZ786445:GXZ786446 HHV786445:HHV786446 HRR786445:HRR786446 IBN786445:IBN786446 ILJ786445:ILJ786446 IVF786445:IVF786446 JFB786445:JFB786446 JOX786445:JOX786446 JYT786445:JYT786446 KIP786445:KIP786446 KSL786445:KSL786446 LCH786445:LCH786446 LMD786445:LMD786446 LVZ786445:LVZ786446 MFV786445:MFV786446 MPR786445:MPR786446 MZN786445:MZN786446 NJJ786445:NJJ786446 NTF786445:NTF786446 ODB786445:ODB786446 OMX786445:OMX786446 OWT786445:OWT786446 PGP786445:PGP786446 PQL786445:PQL786446 QAH786445:QAH786446 QKD786445:QKD786446 QTZ786445:QTZ786446 RDV786445:RDV786446 RNR786445:RNR786446 RXN786445:RXN786446 SHJ786445:SHJ786446 SRF786445:SRF786446 TBB786445:TBB786446 TKX786445:TKX786446 TUT786445:TUT786446 UEP786445:UEP786446 UOL786445:UOL786446 UYH786445:UYH786446 VID786445:VID786446 VRZ786445:VRZ786446 WBV786445:WBV786446 WLR786445:WLR786446 WVN786445:WVN786446 F851981:F851982 JB851981:JB851982 SX851981:SX851982 ACT851981:ACT851982 AMP851981:AMP851982 AWL851981:AWL851982 BGH851981:BGH851982 BQD851981:BQD851982 BZZ851981:BZZ851982 CJV851981:CJV851982 CTR851981:CTR851982 DDN851981:DDN851982 DNJ851981:DNJ851982 DXF851981:DXF851982 EHB851981:EHB851982 EQX851981:EQX851982 FAT851981:FAT851982 FKP851981:FKP851982 FUL851981:FUL851982 GEH851981:GEH851982 GOD851981:GOD851982 GXZ851981:GXZ851982 HHV851981:HHV851982 HRR851981:HRR851982 IBN851981:IBN851982 ILJ851981:ILJ851982 IVF851981:IVF851982 JFB851981:JFB851982 JOX851981:JOX851982 JYT851981:JYT851982 KIP851981:KIP851982 KSL851981:KSL851982 LCH851981:LCH851982 LMD851981:LMD851982 LVZ851981:LVZ851982 MFV851981:MFV851982 MPR851981:MPR851982 MZN851981:MZN851982 NJJ851981:NJJ851982 NTF851981:NTF851982 ODB851981:ODB851982 OMX851981:OMX851982 OWT851981:OWT851982 PGP851981:PGP851982 PQL851981:PQL851982 QAH851981:QAH851982 QKD851981:QKD851982 QTZ851981:QTZ851982 RDV851981:RDV851982 RNR851981:RNR851982 RXN851981:RXN851982 SHJ851981:SHJ851982 SRF851981:SRF851982 TBB851981:TBB851982 TKX851981:TKX851982 TUT851981:TUT851982 UEP851981:UEP851982 UOL851981:UOL851982 UYH851981:UYH851982 VID851981:VID851982 VRZ851981:VRZ851982 WBV851981:WBV851982 WLR851981:WLR851982 WVN851981:WVN851982 F917517:F917518 JB917517:JB917518 SX917517:SX917518 ACT917517:ACT917518 AMP917517:AMP917518 AWL917517:AWL917518 BGH917517:BGH917518 BQD917517:BQD917518 BZZ917517:BZZ917518 CJV917517:CJV917518 CTR917517:CTR917518 DDN917517:DDN917518 DNJ917517:DNJ917518 DXF917517:DXF917518 EHB917517:EHB917518 EQX917517:EQX917518 FAT917517:FAT917518 FKP917517:FKP917518 FUL917517:FUL917518 GEH917517:GEH917518 GOD917517:GOD917518 GXZ917517:GXZ917518 HHV917517:HHV917518 HRR917517:HRR917518 IBN917517:IBN917518 ILJ917517:ILJ917518 IVF917517:IVF917518 JFB917517:JFB917518 JOX917517:JOX917518 JYT917517:JYT917518 KIP917517:KIP917518 KSL917517:KSL917518 LCH917517:LCH917518 LMD917517:LMD917518 LVZ917517:LVZ917518 MFV917517:MFV917518 MPR917517:MPR917518 MZN917517:MZN917518 NJJ917517:NJJ917518 NTF917517:NTF917518 ODB917517:ODB917518 OMX917517:OMX917518 OWT917517:OWT917518 PGP917517:PGP917518 PQL917517:PQL917518 QAH917517:QAH917518 QKD917517:QKD917518 QTZ917517:QTZ917518 RDV917517:RDV917518 RNR917517:RNR917518 RXN917517:RXN917518 SHJ917517:SHJ917518 SRF917517:SRF917518 TBB917517:TBB917518 TKX917517:TKX917518 TUT917517:TUT917518 UEP917517:UEP917518 UOL917517:UOL917518 UYH917517:UYH917518 VID917517:VID917518 VRZ917517:VRZ917518 WBV917517:WBV917518 WLR917517:WLR917518 WVN917517:WVN917518 F983053:F983054 JB983053:JB983054 SX983053:SX983054 ACT983053:ACT983054 AMP983053:AMP983054 AWL983053:AWL983054 BGH983053:BGH983054 BQD983053:BQD983054 BZZ983053:BZZ983054 CJV983053:CJV983054 CTR983053:CTR983054 DDN983053:DDN983054 DNJ983053:DNJ983054 DXF983053:DXF983054 EHB983053:EHB983054 EQX983053:EQX983054 FAT983053:FAT983054 FKP983053:FKP983054 FUL983053:FUL983054 GEH983053:GEH983054 GOD983053:GOD983054 GXZ983053:GXZ983054 HHV983053:HHV983054 HRR983053:HRR983054 IBN983053:IBN983054 ILJ983053:ILJ983054 IVF983053:IVF983054 JFB983053:JFB983054 JOX983053:JOX983054 JYT983053:JYT983054 KIP983053:KIP983054 KSL983053:KSL983054 LCH983053:LCH983054 LMD983053:LMD983054 LVZ983053:LVZ983054 MFV983053:MFV983054 MPR983053:MPR983054 MZN983053:MZN983054 NJJ983053:NJJ983054 NTF983053:NTF983054 ODB983053:ODB983054 OMX983053:OMX983054 OWT983053:OWT983054 PGP983053:PGP983054 PQL983053:PQL983054 QAH983053:QAH983054 QKD983053:QKD983054 QTZ983053:QTZ983054 RDV983053:RDV983054 RNR983053:RNR983054 RXN983053:RXN983054 SHJ983053:SHJ983054 SRF983053:SRF983054 TBB983053:TBB983054 TKX983053:TKX983054 TUT983053:TUT983054 UEP983053:UEP983054 UOL983053:UOL983054 UYH983053:UYH983054 VID983053:VID983054 VRZ983053:VRZ983054 WBV983053:WBV983054 WLR983053:WLR983054 WVN983053:WVN983054" xr:uid="{D2021F5B-2FCB-421E-AD21-952780B855AA}">
      <formula1>0</formula1>
      <formula2>1</formula2>
    </dataValidation>
    <dataValidation type="list" allowBlank="1" showErrorMessage="1" sqref="F18 JB18 SX18 ACT18 AMP18 AWL18 BGH18 BQD18 BZZ18 CJV18 CTR18 DDN18 DNJ18 DXF18 EHB18 EQX18 FAT18 FKP18 FUL18 GEH18 GOD18 GXZ18 HHV18 HRR18 IBN18 ILJ18 IVF18 JFB18 JOX18 JYT18 KIP18 KSL18 LCH18 LMD18 LVZ18 MFV18 MPR18 MZN18 NJJ18 NTF18 ODB18 OMX18 OWT18 PGP18 PQL18 QAH18 QKD18 QTZ18 RDV18 RNR18 RXN18 SHJ18 SRF18 TBB18 TKX18 TUT18 UEP18 UOL18 UYH18 VID18 VRZ18 WBV18 WLR18 WVN18 F65554 JB65554 SX65554 ACT65554 AMP65554 AWL65554 BGH65554 BQD65554 BZZ65554 CJV65554 CTR65554 DDN65554 DNJ65554 DXF65554 EHB65554 EQX65554 FAT65554 FKP65554 FUL65554 GEH65554 GOD65554 GXZ65554 HHV65554 HRR65554 IBN65554 ILJ65554 IVF65554 JFB65554 JOX65554 JYT65554 KIP65554 KSL65554 LCH65554 LMD65554 LVZ65554 MFV65554 MPR65554 MZN65554 NJJ65554 NTF65554 ODB65554 OMX65554 OWT65554 PGP65554 PQL65554 QAH65554 QKD65554 QTZ65554 RDV65554 RNR65554 RXN65554 SHJ65554 SRF65554 TBB65554 TKX65554 TUT65554 UEP65554 UOL65554 UYH65554 VID65554 VRZ65554 WBV65554 WLR65554 WVN65554 F131090 JB131090 SX131090 ACT131090 AMP131090 AWL131090 BGH131090 BQD131090 BZZ131090 CJV131090 CTR131090 DDN131090 DNJ131090 DXF131090 EHB131090 EQX131090 FAT131090 FKP131090 FUL131090 GEH131090 GOD131090 GXZ131090 HHV131090 HRR131090 IBN131090 ILJ131090 IVF131090 JFB131090 JOX131090 JYT131090 KIP131090 KSL131090 LCH131090 LMD131090 LVZ131090 MFV131090 MPR131090 MZN131090 NJJ131090 NTF131090 ODB131090 OMX131090 OWT131090 PGP131090 PQL131090 QAH131090 QKD131090 QTZ131090 RDV131090 RNR131090 RXN131090 SHJ131090 SRF131090 TBB131090 TKX131090 TUT131090 UEP131090 UOL131090 UYH131090 VID131090 VRZ131090 WBV131090 WLR131090 WVN131090 F196626 JB196626 SX196626 ACT196626 AMP196626 AWL196626 BGH196626 BQD196626 BZZ196626 CJV196626 CTR196626 DDN196626 DNJ196626 DXF196626 EHB196626 EQX196626 FAT196626 FKP196626 FUL196626 GEH196626 GOD196626 GXZ196626 HHV196626 HRR196626 IBN196626 ILJ196626 IVF196626 JFB196626 JOX196626 JYT196626 KIP196626 KSL196626 LCH196626 LMD196626 LVZ196626 MFV196626 MPR196626 MZN196626 NJJ196626 NTF196626 ODB196626 OMX196626 OWT196626 PGP196626 PQL196626 QAH196626 QKD196626 QTZ196626 RDV196626 RNR196626 RXN196626 SHJ196626 SRF196626 TBB196626 TKX196626 TUT196626 UEP196626 UOL196626 UYH196626 VID196626 VRZ196626 WBV196626 WLR196626 WVN196626 F262162 JB262162 SX262162 ACT262162 AMP262162 AWL262162 BGH262162 BQD262162 BZZ262162 CJV262162 CTR262162 DDN262162 DNJ262162 DXF262162 EHB262162 EQX262162 FAT262162 FKP262162 FUL262162 GEH262162 GOD262162 GXZ262162 HHV262162 HRR262162 IBN262162 ILJ262162 IVF262162 JFB262162 JOX262162 JYT262162 KIP262162 KSL262162 LCH262162 LMD262162 LVZ262162 MFV262162 MPR262162 MZN262162 NJJ262162 NTF262162 ODB262162 OMX262162 OWT262162 PGP262162 PQL262162 QAH262162 QKD262162 QTZ262162 RDV262162 RNR262162 RXN262162 SHJ262162 SRF262162 TBB262162 TKX262162 TUT262162 UEP262162 UOL262162 UYH262162 VID262162 VRZ262162 WBV262162 WLR262162 WVN262162 F327698 JB327698 SX327698 ACT327698 AMP327698 AWL327698 BGH327698 BQD327698 BZZ327698 CJV327698 CTR327698 DDN327698 DNJ327698 DXF327698 EHB327698 EQX327698 FAT327698 FKP327698 FUL327698 GEH327698 GOD327698 GXZ327698 HHV327698 HRR327698 IBN327698 ILJ327698 IVF327698 JFB327698 JOX327698 JYT327698 KIP327698 KSL327698 LCH327698 LMD327698 LVZ327698 MFV327698 MPR327698 MZN327698 NJJ327698 NTF327698 ODB327698 OMX327698 OWT327698 PGP327698 PQL327698 QAH327698 QKD327698 QTZ327698 RDV327698 RNR327698 RXN327698 SHJ327698 SRF327698 TBB327698 TKX327698 TUT327698 UEP327698 UOL327698 UYH327698 VID327698 VRZ327698 WBV327698 WLR327698 WVN327698 F393234 JB393234 SX393234 ACT393234 AMP393234 AWL393234 BGH393234 BQD393234 BZZ393234 CJV393234 CTR393234 DDN393234 DNJ393234 DXF393234 EHB393234 EQX393234 FAT393234 FKP393234 FUL393234 GEH393234 GOD393234 GXZ393234 HHV393234 HRR393234 IBN393234 ILJ393234 IVF393234 JFB393234 JOX393234 JYT393234 KIP393234 KSL393234 LCH393234 LMD393234 LVZ393234 MFV393234 MPR393234 MZN393234 NJJ393234 NTF393234 ODB393234 OMX393234 OWT393234 PGP393234 PQL393234 QAH393234 QKD393234 QTZ393234 RDV393234 RNR393234 RXN393234 SHJ393234 SRF393234 TBB393234 TKX393234 TUT393234 UEP393234 UOL393234 UYH393234 VID393234 VRZ393234 WBV393234 WLR393234 WVN393234 F458770 JB458770 SX458770 ACT458770 AMP458770 AWL458770 BGH458770 BQD458770 BZZ458770 CJV458770 CTR458770 DDN458770 DNJ458770 DXF458770 EHB458770 EQX458770 FAT458770 FKP458770 FUL458770 GEH458770 GOD458770 GXZ458770 HHV458770 HRR458770 IBN458770 ILJ458770 IVF458770 JFB458770 JOX458770 JYT458770 KIP458770 KSL458770 LCH458770 LMD458770 LVZ458770 MFV458770 MPR458770 MZN458770 NJJ458770 NTF458770 ODB458770 OMX458770 OWT458770 PGP458770 PQL458770 QAH458770 QKD458770 QTZ458770 RDV458770 RNR458770 RXN458770 SHJ458770 SRF458770 TBB458770 TKX458770 TUT458770 UEP458770 UOL458770 UYH458770 VID458770 VRZ458770 WBV458770 WLR458770 WVN458770 F524306 JB524306 SX524306 ACT524306 AMP524306 AWL524306 BGH524306 BQD524306 BZZ524306 CJV524306 CTR524306 DDN524306 DNJ524306 DXF524306 EHB524306 EQX524306 FAT524306 FKP524306 FUL524306 GEH524306 GOD524306 GXZ524306 HHV524306 HRR524306 IBN524306 ILJ524306 IVF524306 JFB524306 JOX524306 JYT524306 KIP524306 KSL524306 LCH524306 LMD524306 LVZ524306 MFV524306 MPR524306 MZN524306 NJJ524306 NTF524306 ODB524306 OMX524306 OWT524306 PGP524306 PQL524306 QAH524306 QKD524306 QTZ524306 RDV524306 RNR524306 RXN524306 SHJ524306 SRF524306 TBB524306 TKX524306 TUT524306 UEP524306 UOL524306 UYH524306 VID524306 VRZ524306 WBV524306 WLR524306 WVN524306 F589842 JB589842 SX589842 ACT589842 AMP589842 AWL589842 BGH589842 BQD589842 BZZ589842 CJV589842 CTR589842 DDN589842 DNJ589842 DXF589842 EHB589842 EQX589842 FAT589842 FKP589842 FUL589842 GEH589842 GOD589842 GXZ589842 HHV589842 HRR589842 IBN589842 ILJ589842 IVF589842 JFB589842 JOX589842 JYT589842 KIP589842 KSL589842 LCH589842 LMD589842 LVZ589842 MFV589842 MPR589842 MZN589842 NJJ589842 NTF589842 ODB589842 OMX589842 OWT589842 PGP589842 PQL589842 QAH589842 QKD589842 QTZ589842 RDV589842 RNR589842 RXN589842 SHJ589842 SRF589842 TBB589842 TKX589842 TUT589842 UEP589842 UOL589842 UYH589842 VID589842 VRZ589842 WBV589842 WLR589842 WVN589842 F655378 JB655378 SX655378 ACT655378 AMP655378 AWL655378 BGH655378 BQD655378 BZZ655378 CJV655378 CTR655378 DDN655378 DNJ655378 DXF655378 EHB655378 EQX655378 FAT655378 FKP655378 FUL655378 GEH655378 GOD655378 GXZ655378 HHV655378 HRR655378 IBN655378 ILJ655378 IVF655378 JFB655378 JOX655378 JYT655378 KIP655378 KSL655378 LCH655378 LMD655378 LVZ655378 MFV655378 MPR655378 MZN655378 NJJ655378 NTF655378 ODB655378 OMX655378 OWT655378 PGP655378 PQL655378 QAH655378 QKD655378 QTZ655378 RDV655378 RNR655378 RXN655378 SHJ655378 SRF655378 TBB655378 TKX655378 TUT655378 UEP655378 UOL655378 UYH655378 VID655378 VRZ655378 WBV655378 WLR655378 WVN655378 F720914 JB720914 SX720914 ACT720914 AMP720914 AWL720914 BGH720914 BQD720914 BZZ720914 CJV720914 CTR720914 DDN720914 DNJ720914 DXF720914 EHB720914 EQX720914 FAT720914 FKP720914 FUL720914 GEH720914 GOD720914 GXZ720914 HHV720914 HRR720914 IBN720914 ILJ720914 IVF720914 JFB720914 JOX720914 JYT720914 KIP720914 KSL720914 LCH720914 LMD720914 LVZ720914 MFV720914 MPR720914 MZN720914 NJJ720914 NTF720914 ODB720914 OMX720914 OWT720914 PGP720914 PQL720914 QAH720914 QKD720914 QTZ720914 RDV720914 RNR720914 RXN720914 SHJ720914 SRF720914 TBB720914 TKX720914 TUT720914 UEP720914 UOL720914 UYH720914 VID720914 VRZ720914 WBV720914 WLR720914 WVN720914 F786450 JB786450 SX786450 ACT786450 AMP786450 AWL786450 BGH786450 BQD786450 BZZ786450 CJV786450 CTR786450 DDN786450 DNJ786450 DXF786450 EHB786450 EQX786450 FAT786450 FKP786450 FUL786450 GEH786450 GOD786450 GXZ786450 HHV786450 HRR786450 IBN786450 ILJ786450 IVF786450 JFB786450 JOX786450 JYT786450 KIP786450 KSL786450 LCH786450 LMD786450 LVZ786450 MFV786450 MPR786450 MZN786450 NJJ786450 NTF786450 ODB786450 OMX786450 OWT786450 PGP786450 PQL786450 QAH786450 QKD786450 QTZ786450 RDV786450 RNR786450 RXN786450 SHJ786450 SRF786450 TBB786450 TKX786450 TUT786450 UEP786450 UOL786450 UYH786450 VID786450 VRZ786450 WBV786450 WLR786450 WVN786450 F851986 JB851986 SX851986 ACT851986 AMP851986 AWL851986 BGH851986 BQD851986 BZZ851986 CJV851986 CTR851986 DDN851986 DNJ851986 DXF851986 EHB851986 EQX851986 FAT851986 FKP851986 FUL851986 GEH851986 GOD851986 GXZ851986 HHV851986 HRR851986 IBN851986 ILJ851986 IVF851986 JFB851986 JOX851986 JYT851986 KIP851986 KSL851986 LCH851986 LMD851986 LVZ851986 MFV851986 MPR851986 MZN851986 NJJ851986 NTF851986 ODB851986 OMX851986 OWT851986 PGP851986 PQL851986 QAH851986 QKD851986 QTZ851986 RDV851986 RNR851986 RXN851986 SHJ851986 SRF851986 TBB851986 TKX851986 TUT851986 UEP851986 UOL851986 UYH851986 VID851986 VRZ851986 WBV851986 WLR851986 WVN851986 F917522 JB917522 SX917522 ACT917522 AMP917522 AWL917522 BGH917522 BQD917522 BZZ917522 CJV917522 CTR917522 DDN917522 DNJ917522 DXF917522 EHB917522 EQX917522 FAT917522 FKP917522 FUL917522 GEH917522 GOD917522 GXZ917522 HHV917522 HRR917522 IBN917522 ILJ917522 IVF917522 JFB917522 JOX917522 JYT917522 KIP917522 KSL917522 LCH917522 LMD917522 LVZ917522 MFV917522 MPR917522 MZN917522 NJJ917522 NTF917522 ODB917522 OMX917522 OWT917522 PGP917522 PQL917522 QAH917522 QKD917522 QTZ917522 RDV917522 RNR917522 RXN917522 SHJ917522 SRF917522 TBB917522 TKX917522 TUT917522 UEP917522 UOL917522 UYH917522 VID917522 VRZ917522 WBV917522 WLR917522 WVN917522 F983058 JB983058 SX983058 ACT983058 AMP983058 AWL983058 BGH983058 BQD983058 BZZ983058 CJV983058 CTR983058 DDN983058 DNJ983058 DXF983058 EHB983058 EQX983058 FAT983058 FKP983058 FUL983058 GEH983058 GOD983058 GXZ983058 HHV983058 HRR983058 IBN983058 ILJ983058 IVF983058 JFB983058 JOX983058 JYT983058 KIP983058 KSL983058 LCH983058 LMD983058 LVZ983058 MFV983058 MPR983058 MZN983058 NJJ983058 NTF983058 ODB983058 OMX983058 OWT983058 PGP983058 PQL983058 QAH983058 QKD983058 QTZ983058 RDV983058 RNR983058 RXN983058 SHJ983058 SRF983058 TBB983058 TKX983058 TUT983058 UEP983058 UOL983058 UYH983058 VID983058 VRZ983058 WBV983058 WLR983058 WVN983058" xr:uid="{82F7D0D0-4BDD-43CE-96E4-FC69CAC1807D}">
      <formula1>"(SELECIONAR),NÃO SE APLICA,DESONERADO,NÃO DESONERADO"</formula1>
      <formula2>0</formula2>
    </dataValidation>
    <dataValidation type="date" allowBlank="1" showErrorMessage="1" errorTitle="Dados inválidos" error="Digite somente datas válidas no formato mm/aaaa." sqref="F19 JB19 SX19 ACT19 AMP19 AWL19 BGH19 BQD19 BZZ19 CJV19 CTR19 DDN19 DNJ19 DXF19 EHB19 EQX19 FAT19 FKP19 FUL19 GEH19 GOD19 GXZ19 HHV19 HRR19 IBN19 ILJ19 IVF19 JFB19 JOX19 JYT19 KIP19 KSL19 LCH19 LMD19 LVZ19 MFV19 MPR19 MZN19 NJJ19 NTF19 ODB19 OMX19 OWT19 PGP19 PQL19 QAH19 QKD19 QTZ19 RDV19 RNR19 RXN19 SHJ19 SRF19 TBB19 TKX19 TUT19 UEP19 UOL19 UYH19 VID19 VRZ19 WBV19 WLR19 WVN19 F65555 JB65555 SX65555 ACT65555 AMP65555 AWL65555 BGH65555 BQD65555 BZZ65555 CJV65555 CTR65555 DDN65555 DNJ65555 DXF65555 EHB65555 EQX65555 FAT65555 FKP65555 FUL65555 GEH65555 GOD65555 GXZ65555 HHV65555 HRR65555 IBN65555 ILJ65555 IVF65555 JFB65555 JOX65555 JYT65555 KIP65555 KSL65555 LCH65555 LMD65555 LVZ65555 MFV65555 MPR65555 MZN65555 NJJ65555 NTF65555 ODB65555 OMX65555 OWT65555 PGP65555 PQL65555 QAH65555 QKD65555 QTZ65555 RDV65555 RNR65555 RXN65555 SHJ65555 SRF65555 TBB65555 TKX65555 TUT65555 UEP65555 UOL65555 UYH65555 VID65555 VRZ65555 WBV65555 WLR65555 WVN65555 F131091 JB131091 SX131091 ACT131091 AMP131091 AWL131091 BGH131091 BQD131091 BZZ131091 CJV131091 CTR131091 DDN131091 DNJ131091 DXF131091 EHB131091 EQX131091 FAT131091 FKP131091 FUL131091 GEH131091 GOD131091 GXZ131091 HHV131091 HRR131091 IBN131091 ILJ131091 IVF131091 JFB131091 JOX131091 JYT131091 KIP131091 KSL131091 LCH131091 LMD131091 LVZ131091 MFV131091 MPR131091 MZN131091 NJJ131091 NTF131091 ODB131091 OMX131091 OWT131091 PGP131091 PQL131091 QAH131091 QKD131091 QTZ131091 RDV131091 RNR131091 RXN131091 SHJ131091 SRF131091 TBB131091 TKX131091 TUT131091 UEP131091 UOL131091 UYH131091 VID131091 VRZ131091 WBV131091 WLR131091 WVN131091 F196627 JB196627 SX196627 ACT196627 AMP196627 AWL196627 BGH196627 BQD196627 BZZ196627 CJV196627 CTR196627 DDN196627 DNJ196627 DXF196627 EHB196627 EQX196627 FAT196627 FKP196627 FUL196627 GEH196627 GOD196627 GXZ196627 HHV196627 HRR196627 IBN196627 ILJ196627 IVF196627 JFB196627 JOX196627 JYT196627 KIP196627 KSL196627 LCH196627 LMD196627 LVZ196627 MFV196627 MPR196627 MZN196627 NJJ196627 NTF196627 ODB196627 OMX196627 OWT196627 PGP196627 PQL196627 QAH196627 QKD196627 QTZ196627 RDV196627 RNR196627 RXN196627 SHJ196627 SRF196627 TBB196627 TKX196627 TUT196627 UEP196627 UOL196627 UYH196627 VID196627 VRZ196627 WBV196627 WLR196627 WVN196627 F262163 JB262163 SX262163 ACT262163 AMP262163 AWL262163 BGH262163 BQD262163 BZZ262163 CJV262163 CTR262163 DDN262163 DNJ262163 DXF262163 EHB262163 EQX262163 FAT262163 FKP262163 FUL262163 GEH262163 GOD262163 GXZ262163 HHV262163 HRR262163 IBN262163 ILJ262163 IVF262163 JFB262163 JOX262163 JYT262163 KIP262163 KSL262163 LCH262163 LMD262163 LVZ262163 MFV262163 MPR262163 MZN262163 NJJ262163 NTF262163 ODB262163 OMX262163 OWT262163 PGP262163 PQL262163 QAH262163 QKD262163 QTZ262163 RDV262163 RNR262163 RXN262163 SHJ262163 SRF262163 TBB262163 TKX262163 TUT262163 UEP262163 UOL262163 UYH262163 VID262163 VRZ262163 WBV262163 WLR262163 WVN262163 F327699 JB327699 SX327699 ACT327699 AMP327699 AWL327699 BGH327699 BQD327699 BZZ327699 CJV327699 CTR327699 DDN327699 DNJ327699 DXF327699 EHB327699 EQX327699 FAT327699 FKP327699 FUL327699 GEH327699 GOD327699 GXZ327699 HHV327699 HRR327699 IBN327699 ILJ327699 IVF327699 JFB327699 JOX327699 JYT327699 KIP327699 KSL327699 LCH327699 LMD327699 LVZ327699 MFV327699 MPR327699 MZN327699 NJJ327699 NTF327699 ODB327699 OMX327699 OWT327699 PGP327699 PQL327699 QAH327699 QKD327699 QTZ327699 RDV327699 RNR327699 RXN327699 SHJ327699 SRF327699 TBB327699 TKX327699 TUT327699 UEP327699 UOL327699 UYH327699 VID327699 VRZ327699 WBV327699 WLR327699 WVN327699 F393235 JB393235 SX393235 ACT393235 AMP393235 AWL393235 BGH393235 BQD393235 BZZ393235 CJV393235 CTR393235 DDN393235 DNJ393235 DXF393235 EHB393235 EQX393235 FAT393235 FKP393235 FUL393235 GEH393235 GOD393235 GXZ393235 HHV393235 HRR393235 IBN393235 ILJ393235 IVF393235 JFB393235 JOX393235 JYT393235 KIP393235 KSL393235 LCH393235 LMD393235 LVZ393235 MFV393235 MPR393235 MZN393235 NJJ393235 NTF393235 ODB393235 OMX393235 OWT393235 PGP393235 PQL393235 QAH393235 QKD393235 QTZ393235 RDV393235 RNR393235 RXN393235 SHJ393235 SRF393235 TBB393235 TKX393235 TUT393235 UEP393235 UOL393235 UYH393235 VID393235 VRZ393235 WBV393235 WLR393235 WVN393235 F458771 JB458771 SX458771 ACT458771 AMP458771 AWL458771 BGH458771 BQD458771 BZZ458771 CJV458771 CTR458771 DDN458771 DNJ458771 DXF458771 EHB458771 EQX458771 FAT458771 FKP458771 FUL458771 GEH458771 GOD458771 GXZ458771 HHV458771 HRR458771 IBN458771 ILJ458771 IVF458771 JFB458771 JOX458771 JYT458771 KIP458771 KSL458771 LCH458771 LMD458771 LVZ458771 MFV458771 MPR458771 MZN458771 NJJ458771 NTF458771 ODB458771 OMX458771 OWT458771 PGP458771 PQL458771 QAH458771 QKD458771 QTZ458771 RDV458771 RNR458771 RXN458771 SHJ458771 SRF458771 TBB458771 TKX458771 TUT458771 UEP458771 UOL458771 UYH458771 VID458771 VRZ458771 WBV458771 WLR458771 WVN458771 F524307 JB524307 SX524307 ACT524307 AMP524307 AWL524307 BGH524307 BQD524307 BZZ524307 CJV524307 CTR524307 DDN524307 DNJ524307 DXF524307 EHB524307 EQX524307 FAT524307 FKP524307 FUL524307 GEH524307 GOD524307 GXZ524307 HHV524307 HRR524307 IBN524307 ILJ524307 IVF524307 JFB524307 JOX524307 JYT524307 KIP524307 KSL524307 LCH524307 LMD524307 LVZ524307 MFV524307 MPR524307 MZN524307 NJJ524307 NTF524307 ODB524307 OMX524307 OWT524307 PGP524307 PQL524307 QAH524307 QKD524307 QTZ524307 RDV524307 RNR524307 RXN524307 SHJ524307 SRF524307 TBB524307 TKX524307 TUT524307 UEP524307 UOL524307 UYH524307 VID524307 VRZ524307 WBV524307 WLR524307 WVN524307 F589843 JB589843 SX589843 ACT589843 AMP589843 AWL589843 BGH589843 BQD589843 BZZ589843 CJV589843 CTR589843 DDN589843 DNJ589843 DXF589843 EHB589843 EQX589843 FAT589843 FKP589843 FUL589843 GEH589843 GOD589843 GXZ589843 HHV589843 HRR589843 IBN589843 ILJ589843 IVF589843 JFB589843 JOX589843 JYT589843 KIP589843 KSL589843 LCH589843 LMD589843 LVZ589843 MFV589843 MPR589843 MZN589843 NJJ589843 NTF589843 ODB589843 OMX589843 OWT589843 PGP589843 PQL589843 QAH589843 QKD589843 QTZ589843 RDV589843 RNR589843 RXN589843 SHJ589843 SRF589843 TBB589843 TKX589843 TUT589843 UEP589843 UOL589843 UYH589843 VID589843 VRZ589843 WBV589843 WLR589843 WVN589843 F655379 JB655379 SX655379 ACT655379 AMP655379 AWL655379 BGH655379 BQD655379 BZZ655379 CJV655379 CTR655379 DDN655379 DNJ655379 DXF655379 EHB655379 EQX655379 FAT655379 FKP655379 FUL655379 GEH655379 GOD655379 GXZ655379 HHV655379 HRR655379 IBN655379 ILJ655379 IVF655379 JFB655379 JOX655379 JYT655379 KIP655379 KSL655379 LCH655379 LMD655379 LVZ655379 MFV655379 MPR655379 MZN655379 NJJ655379 NTF655379 ODB655379 OMX655379 OWT655379 PGP655379 PQL655379 QAH655379 QKD655379 QTZ655379 RDV655379 RNR655379 RXN655379 SHJ655379 SRF655379 TBB655379 TKX655379 TUT655379 UEP655379 UOL655379 UYH655379 VID655379 VRZ655379 WBV655379 WLR655379 WVN655379 F720915 JB720915 SX720915 ACT720915 AMP720915 AWL720915 BGH720915 BQD720915 BZZ720915 CJV720915 CTR720915 DDN720915 DNJ720915 DXF720915 EHB720915 EQX720915 FAT720915 FKP720915 FUL720915 GEH720915 GOD720915 GXZ720915 HHV720915 HRR720915 IBN720915 ILJ720915 IVF720915 JFB720915 JOX720915 JYT720915 KIP720915 KSL720915 LCH720915 LMD720915 LVZ720915 MFV720915 MPR720915 MZN720915 NJJ720915 NTF720915 ODB720915 OMX720915 OWT720915 PGP720915 PQL720915 QAH720915 QKD720915 QTZ720915 RDV720915 RNR720915 RXN720915 SHJ720915 SRF720915 TBB720915 TKX720915 TUT720915 UEP720915 UOL720915 UYH720915 VID720915 VRZ720915 WBV720915 WLR720915 WVN720915 F786451 JB786451 SX786451 ACT786451 AMP786451 AWL786451 BGH786451 BQD786451 BZZ786451 CJV786451 CTR786451 DDN786451 DNJ786451 DXF786451 EHB786451 EQX786451 FAT786451 FKP786451 FUL786451 GEH786451 GOD786451 GXZ786451 HHV786451 HRR786451 IBN786451 ILJ786451 IVF786451 JFB786451 JOX786451 JYT786451 KIP786451 KSL786451 LCH786451 LMD786451 LVZ786451 MFV786451 MPR786451 MZN786451 NJJ786451 NTF786451 ODB786451 OMX786451 OWT786451 PGP786451 PQL786451 QAH786451 QKD786451 QTZ786451 RDV786451 RNR786451 RXN786451 SHJ786451 SRF786451 TBB786451 TKX786451 TUT786451 UEP786451 UOL786451 UYH786451 VID786451 VRZ786451 WBV786451 WLR786451 WVN786451 F851987 JB851987 SX851987 ACT851987 AMP851987 AWL851987 BGH851987 BQD851987 BZZ851987 CJV851987 CTR851987 DDN851987 DNJ851987 DXF851987 EHB851987 EQX851987 FAT851987 FKP851987 FUL851987 GEH851987 GOD851987 GXZ851987 HHV851987 HRR851987 IBN851987 ILJ851987 IVF851987 JFB851987 JOX851987 JYT851987 KIP851987 KSL851987 LCH851987 LMD851987 LVZ851987 MFV851987 MPR851987 MZN851987 NJJ851987 NTF851987 ODB851987 OMX851987 OWT851987 PGP851987 PQL851987 QAH851987 QKD851987 QTZ851987 RDV851987 RNR851987 RXN851987 SHJ851987 SRF851987 TBB851987 TKX851987 TUT851987 UEP851987 UOL851987 UYH851987 VID851987 VRZ851987 WBV851987 WLR851987 WVN851987 F917523 JB917523 SX917523 ACT917523 AMP917523 AWL917523 BGH917523 BQD917523 BZZ917523 CJV917523 CTR917523 DDN917523 DNJ917523 DXF917523 EHB917523 EQX917523 FAT917523 FKP917523 FUL917523 GEH917523 GOD917523 GXZ917523 HHV917523 HRR917523 IBN917523 ILJ917523 IVF917523 JFB917523 JOX917523 JYT917523 KIP917523 KSL917523 LCH917523 LMD917523 LVZ917523 MFV917523 MPR917523 MZN917523 NJJ917523 NTF917523 ODB917523 OMX917523 OWT917523 PGP917523 PQL917523 QAH917523 QKD917523 QTZ917523 RDV917523 RNR917523 RXN917523 SHJ917523 SRF917523 TBB917523 TKX917523 TUT917523 UEP917523 UOL917523 UYH917523 VID917523 VRZ917523 WBV917523 WLR917523 WVN917523 F983059 JB983059 SX983059 ACT983059 AMP983059 AWL983059 BGH983059 BQD983059 BZZ983059 CJV983059 CTR983059 DDN983059 DNJ983059 DXF983059 EHB983059 EQX983059 FAT983059 FKP983059 FUL983059 GEH983059 GOD983059 GXZ983059 HHV983059 HRR983059 IBN983059 ILJ983059 IVF983059 JFB983059 JOX983059 JYT983059 KIP983059 KSL983059 LCH983059 LMD983059 LVZ983059 MFV983059 MPR983059 MZN983059 NJJ983059 NTF983059 ODB983059 OMX983059 OWT983059 PGP983059 PQL983059 QAH983059 QKD983059 QTZ983059 RDV983059 RNR983059 RXN983059 SHJ983059 SRF983059 TBB983059 TKX983059 TUT983059 UEP983059 UOL983059 UYH983059 VID983059 VRZ983059 WBV983059 WLR983059 WVN983059 F25 JB25 SX25 ACT25 AMP25 AWL25 BGH25 BQD25 BZZ25 CJV25 CTR25 DDN25 DNJ25 DXF25 EHB25 EQX25 FAT25 FKP25 FUL25 GEH25 GOD25 GXZ25 HHV25 HRR25 IBN25 ILJ25 IVF25 JFB25 JOX25 JYT25 KIP25 KSL25 LCH25 LMD25 LVZ25 MFV25 MPR25 MZN25 NJJ25 NTF25 ODB25 OMX25 OWT25 PGP25 PQL25 QAH25 QKD25 QTZ25 RDV25 RNR25 RXN25 SHJ25 SRF25 TBB25 TKX25 TUT25 UEP25 UOL25 UYH25 VID25 VRZ25 WBV25 WLR25 WVN25 F65561 JB65561 SX65561 ACT65561 AMP65561 AWL65561 BGH65561 BQD65561 BZZ65561 CJV65561 CTR65561 DDN65561 DNJ65561 DXF65561 EHB65561 EQX65561 FAT65561 FKP65561 FUL65561 GEH65561 GOD65561 GXZ65561 HHV65561 HRR65561 IBN65561 ILJ65561 IVF65561 JFB65561 JOX65561 JYT65561 KIP65561 KSL65561 LCH65561 LMD65561 LVZ65561 MFV65561 MPR65561 MZN65561 NJJ65561 NTF65561 ODB65561 OMX65561 OWT65561 PGP65561 PQL65561 QAH65561 QKD65561 QTZ65561 RDV65561 RNR65561 RXN65561 SHJ65561 SRF65561 TBB65561 TKX65561 TUT65561 UEP65561 UOL65561 UYH65561 VID65561 VRZ65561 WBV65561 WLR65561 WVN65561 F131097 JB131097 SX131097 ACT131097 AMP131097 AWL131097 BGH131097 BQD131097 BZZ131097 CJV131097 CTR131097 DDN131097 DNJ131097 DXF131097 EHB131097 EQX131097 FAT131097 FKP131097 FUL131097 GEH131097 GOD131097 GXZ131097 HHV131097 HRR131097 IBN131097 ILJ131097 IVF131097 JFB131097 JOX131097 JYT131097 KIP131097 KSL131097 LCH131097 LMD131097 LVZ131097 MFV131097 MPR131097 MZN131097 NJJ131097 NTF131097 ODB131097 OMX131097 OWT131097 PGP131097 PQL131097 QAH131097 QKD131097 QTZ131097 RDV131097 RNR131097 RXN131097 SHJ131097 SRF131097 TBB131097 TKX131097 TUT131097 UEP131097 UOL131097 UYH131097 VID131097 VRZ131097 WBV131097 WLR131097 WVN131097 F196633 JB196633 SX196633 ACT196633 AMP196633 AWL196633 BGH196633 BQD196633 BZZ196633 CJV196633 CTR196633 DDN196633 DNJ196633 DXF196633 EHB196633 EQX196633 FAT196633 FKP196633 FUL196633 GEH196633 GOD196633 GXZ196633 HHV196633 HRR196633 IBN196633 ILJ196633 IVF196633 JFB196633 JOX196633 JYT196633 KIP196633 KSL196633 LCH196633 LMD196633 LVZ196633 MFV196633 MPR196633 MZN196633 NJJ196633 NTF196633 ODB196633 OMX196633 OWT196633 PGP196633 PQL196633 QAH196633 QKD196633 QTZ196633 RDV196633 RNR196633 RXN196633 SHJ196633 SRF196633 TBB196633 TKX196633 TUT196633 UEP196633 UOL196633 UYH196633 VID196633 VRZ196633 WBV196633 WLR196633 WVN196633 F262169 JB262169 SX262169 ACT262169 AMP262169 AWL262169 BGH262169 BQD262169 BZZ262169 CJV262169 CTR262169 DDN262169 DNJ262169 DXF262169 EHB262169 EQX262169 FAT262169 FKP262169 FUL262169 GEH262169 GOD262169 GXZ262169 HHV262169 HRR262169 IBN262169 ILJ262169 IVF262169 JFB262169 JOX262169 JYT262169 KIP262169 KSL262169 LCH262169 LMD262169 LVZ262169 MFV262169 MPR262169 MZN262169 NJJ262169 NTF262169 ODB262169 OMX262169 OWT262169 PGP262169 PQL262169 QAH262169 QKD262169 QTZ262169 RDV262169 RNR262169 RXN262169 SHJ262169 SRF262169 TBB262169 TKX262169 TUT262169 UEP262169 UOL262169 UYH262169 VID262169 VRZ262169 WBV262169 WLR262169 WVN262169 F327705 JB327705 SX327705 ACT327705 AMP327705 AWL327705 BGH327705 BQD327705 BZZ327705 CJV327705 CTR327705 DDN327705 DNJ327705 DXF327705 EHB327705 EQX327705 FAT327705 FKP327705 FUL327705 GEH327705 GOD327705 GXZ327705 HHV327705 HRR327705 IBN327705 ILJ327705 IVF327705 JFB327705 JOX327705 JYT327705 KIP327705 KSL327705 LCH327705 LMD327705 LVZ327705 MFV327705 MPR327705 MZN327705 NJJ327705 NTF327705 ODB327705 OMX327705 OWT327705 PGP327705 PQL327705 QAH327705 QKD327705 QTZ327705 RDV327705 RNR327705 RXN327705 SHJ327705 SRF327705 TBB327705 TKX327705 TUT327705 UEP327705 UOL327705 UYH327705 VID327705 VRZ327705 WBV327705 WLR327705 WVN327705 F393241 JB393241 SX393241 ACT393241 AMP393241 AWL393241 BGH393241 BQD393241 BZZ393241 CJV393241 CTR393241 DDN393241 DNJ393241 DXF393241 EHB393241 EQX393241 FAT393241 FKP393241 FUL393241 GEH393241 GOD393241 GXZ393241 HHV393241 HRR393241 IBN393241 ILJ393241 IVF393241 JFB393241 JOX393241 JYT393241 KIP393241 KSL393241 LCH393241 LMD393241 LVZ393241 MFV393241 MPR393241 MZN393241 NJJ393241 NTF393241 ODB393241 OMX393241 OWT393241 PGP393241 PQL393241 QAH393241 QKD393241 QTZ393241 RDV393241 RNR393241 RXN393241 SHJ393241 SRF393241 TBB393241 TKX393241 TUT393241 UEP393241 UOL393241 UYH393241 VID393241 VRZ393241 WBV393241 WLR393241 WVN393241 F458777 JB458777 SX458777 ACT458777 AMP458777 AWL458777 BGH458777 BQD458777 BZZ458777 CJV458777 CTR458777 DDN458777 DNJ458777 DXF458777 EHB458777 EQX458777 FAT458777 FKP458777 FUL458777 GEH458777 GOD458777 GXZ458777 HHV458777 HRR458777 IBN458777 ILJ458777 IVF458777 JFB458777 JOX458777 JYT458777 KIP458777 KSL458777 LCH458777 LMD458777 LVZ458777 MFV458777 MPR458777 MZN458777 NJJ458777 NTF458777 ODB458777 OMX458777 OWT458777 PGP458777 PQL458777 QAH458777 QKD458777 QTZ458777 RDV458777 RNR458777 RXN458777 SHJ458777 SRF458777 TBB458777 TKX458777 TUT458777 UEP458777 UOL458777 UYH458777 VID458777 VRZ458777 WBV458777 WLR458777 WVN458777 F524313 JB524313 SX524313 ACT524313 AMP524313 AWL524313 BGH524313 BQD524313 BZZ524313 CJV524313 CTR524313 DDN524313 DNJ524313 DXF524313 EHB524313 EQX524313 FAT524313 FKP524313 FUL524313 GEH524313 GOD524313 GXZ524313 HHV524313 HRR524313 IBN524313 ILJ524313 IVF524313 JFB524313 JOX524313 JYT524313 KIP524313 KSL524313 LCH524313 LMD524313 LVZ524313 MFV524313 MPR524313 MZN524313 NJJ524313 NTF524313 ODB524313 OMX524313 OWT524313 PGP524313 PQL524313 QAH524313 QKD524313 QTZ524313 RDV524313 RNR524313 RXN524313 SHJ524313 SRF524313 TBB524313 TKX524313 TUT524313 UEP524313 UOL524313 UYH524313 VID524313 VRZ524313 WBV524313 WLR524313 WVN524313 F589849 JB589849 SX589849 ACT589849 AMP589849 AWL589849 BGH589849 BQD589849 BZZ589849 CJV589849 CTR589849 DDN589849 DNJ589849 DXF589849 EHB589849 EQX589849 FAT589849 FKP589849 FUL589849 GEH589849 GOD589849 GXZ589849 HHV589849 HRR589849 IBN589849 ILJ589849 IVF589849 JFB589849 JOX589849 JYT589849 KIP589849 KSL589849 LCH589849 LMD589849 LVZ589849 MFV589849 MPR589849 MZN589849 NJJ589849 NTF589849 ODB589849 OMX589849 OWT589849 PGP589849 PQL589849 QAH589849 QKD589849 QTZ589849 RDV589849 RNR589849 RXN589849 SHJ589849 SRF589849 TBB589849 TKX589849 TUT589849 UEP589849 UOL589849 UYH589849 VID589849 VRZ589849 WBV589849 WLR589849 WVN589849 F655385 JB655385 SX655385 ACT655385 AMP655385 AWL655385 BGH655385 BQD655385 BZZ655385 CJV655385 CTR655385 DDN655385 DNJ655385 DXF655385 EHB655385 EQX655385 FAT655385 FKP655385 FUL655385 GEH655385 GOD655385 GXZ655385 HHV655385 HRR655385 IBN655385 ILJ655385 IVF655385 JFB655385 JOX655385 JYT655385 KIP655385 KSL655385 LCH655385 LMD655385 LVZ655385 MFV655385 MPR655385 MZN655385 NJJ655385 NTF655385 ODB655385 OMX655385 OWT655385 PGP655385 PQL655385 QAH655385 QKD655385 QTZ655385 RDV655385 RNR655385 RXN655385 SHJ655385 SRF655385 TBB655385 TKX655385 TUT655385 UEP655385 UOL655385 UYH655385 VID655385 VRZ655385 WBV655385 WLR655385 WVN655385 F720921 JB720921 SX720921 ACT720921 AMP720921 AWL720921 BGH720921 BQD720921 BZZ720921 CJV720921 CTR720921 DDN720921 DNJ720921 DXF720921 EHB720921 EQX720921 FAT720921 FKP720921 FUL720921 GEH720921 GOD720921 GXZ720921 HHV720921 HRR720921 IBN720921 ILJ720921 IVF720921 JFB720921 JOX720921 JYT720921 KIP720921 KSL720921 LCH720921 LMD720921 LVZ720921 MFV720921 MPR720921 MZN720921 NJJ720921 NTF720921 ODB720921 OMX720921 OWT720921 PGP720921 PQL720921 QAH720921 QKD720921 QTZ720921 RDV720921 RNR720921 RXN720921 SHJ720921 SRF720921 TBB720921 TKX720921 TUT720921 UEP720921 UOL720921 UYH720921 VID720921 VRZ720921 WBV720921 WLR720921 WVN720921 F786457 JB786457 SX786457 ACT786457 AMP786457 AWL786457 BGH786457 BQD786457 BZZ786457 CJV786457 CTR786457 DDN786457 DNJ786457 DXF786457 EHB786457 EQX786457 FAT786457 FKP786457 FUL786457 GEH786457 GOD786457 GXZ786457 HHV786457 HRR786457 IBN786457 ILJ786457 IVF786457 JFB786457 JOX786457 JYT786457 KIP786457 KSL786457 LCH786457 LMD786457 LVZ786457 MFV786457 MPR786457 MZN786457 NJJ786457 NTF786457 ODB786457 OMX786457 OWT786457 PGP786457 PQL786457 QAH786457 QKD786457 QTZ786457 RDV786457 RNR786457 RXN786457 SHJ786457 SRF786457 TBB786457 TKX786457 TUT786457 UEP786457 UOL786457 UYH786457 VID786457 VRZ786457 WBV786457 WLR786457 WVN786457 F851993 JB851993 SX851993 ACT851993 AMP851993 AWL851993 BGH851993 BQD851993 BZZ851993 CJV851993 CTR851993 DDN851993 DNJ851993 DXF851993 EHB851993 EQX851993 FAT851993 FKP851993 FUL851993 GEH851993 GOD851993 GXZ851993 HHV851993 HRR851993 IBN851993 ILJ851993 IVF851993 JFB851993 JOX851993 JYT851993 KIP851993 KSL851993 LCH851993 LMD851993 LVZ851993 MFV851993 MPR851993 MZN851993 NJJ851993 NTF851993 ODB851993 OMX851993 OWT851993 PGP851993 PQL851993 QAH851993 QKD851993 QTZ851993 RDV851993 RNR851993 RXN851993 SHJ851993 SRF851993 TBB851993 TKX851993 TUT851993 UEP851993 UOL851993 UYH851993 VID851993 VRZ851993 WBV851993 WLR851993 WVN851993 F917529 JB917529 SX917529 ACT917529 AMP917529 AWL917529 BGH917529 BQD917529 BZZ917529 CJV917529 CTR917529 DDN917529 DNJ917529 DXF917529 EHB917529 EQX917529 FAT917529 FKP917529 FUL917529 GEH917529 GOD917529 GXZ917529 HHV917529 HRR917529 IBN917529 ILJ917529 IVF917529 JFB917529 JOX917529 JYT917529 KIP917529 KSL917529 LCH917529 LMD917529 LVZ917529 MFV917529 MPR917529 MZN917529 NJJ917529 NTF917529 ODB917529 OMX917529 OWT917529 PGP917529 PQL917529 QAH917529 QKD917529 QTZ917529 RDV917529 RNR917529 RXN917529 SHJ917529 SRF917529 TBB917529 TKX917529 TUT917529 UEP917529 UOL917529 UYH917529 VID917529 VRZ917529 WBV917529 WLR917529 WVN917529 F983065 JB983065 SX983065 ACT983065 AMP983065 AWL983065 BGH983065 BQD983065 BZZ983065 CJV983065 CTR983065 DDN983065 DNJ983065 DXF983065 EHB983065 EQX983065 FAT983065 FKP983065 FUL983065 GEH983065 GOD983065 GXZ983065 HHV983065 HRR983065 IBN983065 ILJ983065 IVF983065 JFB983065 JOX983065 JYT983065 KIP983065 KSL983065 LCH983065 LMD983065 LVZ983065 MFV983065 MPR983065 MZN983065 NJJ983065 NTF983065 ODB983065 OMX983065 OWT983065 PGP983065 PQL983065 QAH983065 QKD983065 QTZ983065 RDV983065 RNR983065 RXN983065 SHJ983065 SRF983065 TBB983065 TKX983065 TUT983065 UEP983065 UOL983065 UYH983065 VID983065 VRZ983065 WBV983065 WLR983065 WVN983065 F35 JB35 SX35 ACT35 AMP35 AWL35 BGH35 BQD35 BZZ35 CJV35 CTR35 DDN35 DNJ35 DXF35 EHB35 EQX35 FAT35 FKP35 FUL35 GEH35 GOD35 GXZ35 HHV35 HRR35 IBN35 ILJ35 IVF35 JFB35 JOX35 JYT35 KIP35 KSL35 LCH35 LMD35 LVZ35 MFV35 MPR35 MZN35 NJJ35 NTF35 ODB35 OMX35 OWT35 PGP35 PQL35 QAH35 QKD35 QTZ35 RDV35 RNR35 RXN35 SHJ35 SRF35 TBB35 TKX35 TUT35 UEP35 UOL35 UYH35 VID35 VRZ35 WBV35 WLR35 WVN35 F65571 JB65571 SX65571 ACT65571 AMP65571 AWL65571 BGH65571 BQD65571 BZZ65571 CJV65571 CTR65571 DDN65571 DNJ65571 DXF65571 EHB65571 EQX65571 FAT65571 FKP65571 FUL65571 GEH65571 GOD65571 GXZ65571 HHV65571 HRR65571 IBN65571 ILJ65571 IVF65571 JFB65571 JOX65571 JYT65571 KIP65571 KSL65571 LCH65571 LMD65571 LVZ65571 MFV65571 MPR65571 MZN65571 NJJ65571 NTF65571 ODB65571 OMX65571 OWT65571 PGP65571 PQL65571 QAH65571 QKD65571 QTZ65571 RDV65571 RNR65571 RXN65571 SHJ65571 SRF65571 TBB65571 TKX65571 TUT65571 UEP65571 UOL65571 UYH65571 VID65571 VRZ65571 WBV65571 WLR65571 WVN65571 F131107 JB131107 SX131107 ACT131107 AMP131107 AWL131107 BGH131107 BQD131107 BZZ131107 CJV131107 CTR131107 DDN131107 DNJ131107 DXF131107 EHB131107 EQX131107 FAT131107 FKP131107 FUL131107 GEH131107 GOD131107 GXZ131107 HHV131107 HRR131107 IBN131107 ILJ131107 IVF131107 JFB131107 JOX131107 JYT131107 KIP131107 KSL131107 LCH131107 LMD131107 LVZ131107 MFV131107 MPR131107 MZN131107 NJJ131107 NTF131107 ODB131107 OMX131107 OWT131107 PGP131107 PQL131107 QAH131107 QKD131107 QTZ131107 RDV131107 RNR131107 RXN131107 SHJ131107 SRF131107 TBB131107 TKX131107 TUT131107 UEP131107 UOL131107 UYH131107 VID131107 VRZ131107 WBV131107 WLR131107 WVN131107 F196643 JB196643 SX196643 ACT196643 AMP196643 AWL196643 BGH196643 BQD196643 BZZ196643 CJV196643 CTR196643 DDN196643 DNJ196643 DXF196643 EHB196643 EQX196643 FAT196643 FKP196643 FUL196643 GEH196643 GOD196643 GXZ196643 HHV196643 HRR196643 IBN196643 ILJ196643 IVF196643 JFB196643 JOX196643 JYT196643 KIP196643 KSL196643 LCH196643 LMD196643 LVZ196643 MFV196643 MPR196643 MZN196643 NJJ196643 NTF196643 ODB196643 OMX196643 OWT196643 PGP196643 PQL196643 QAH196643 QKD196643 QTZ196643 RDV196643 RNR196643 RXN196643 SHJ196643 SRF196643 TBB196643 TKX196643 TUT196643 UEP196643 UOL196643 UYH196643 VID196643 VRZ196643 WBV196643 WLR196643 WVN196643 F262179 JB262179 SX262179 ACT262179 AMP262179 AWL262179 BGH262179 BQD262179 BZZ262179 CJV262179 CTR262179 DDN262179 DNJ262179 DXF262179 EHB262179 EQX262179 FAT262179 FKP262179 FUL262179 GEH262179 GOD262179 GXZ262179 HHV262179 HRR262179 IBN262179 ILJ262179 IVF262179 JFB262179 JOX262179 JYT262179 KIP262179 KSL262179 LCH262179 LMD262179 LVZ262179 MFV262179 MPR262179 MZN262179 NJJ262179 NTF262179 ODB262179 OMX262179 OWT262179 PGP262179 PQL262179 QAH262179 QKD262179 QTZ262179 RDV262179 RNR262179 RXN262179 SHJ262179 SRF262179 TBB262179 TKX262179 TUT262179 UEP262179 UOL262179 UYH262179 VID262179 VRZ262179 WBV262179 WLR262179 WVN262179 F327715 JB327715 SX327715 ACT327715 AMP327715 AWL327715 BGH327715 BQD327715 BZZ327715 CJV327715 CTR327715 DDN327715 DNJ327715 DXF327715 EHB327715 EQX327715 FAT327715 FKP327715 FUL327715 GEH327715 GOD327715 GXZ327715 HHV327715 HRR327715 IBN327715 ILJ327715 IVF327715 JFB327715 JOX327715 JYT327715 KIP327715 KSL327715 LCH327715 LMD327715 LVZ327715 MFV327715 MPR327715 MZN327715 NJJ327715 NTF327715 ODB327715 OMX327715 OWT327715 PGP327715 PQL327715 QAH327715 QKD327715 QTZ327715 RDV327715 RNR327715 RXN327715 SHJ327715 SRF327715 TBB327715 TKX327715 TUT327715 UEP327715 UOL327715 UYH327715 VID327715 VRZ327715 WBV327715 WLR327715 WVN327715 F393251 JB393251 SX393251 ACT393251 AMP393251 AWL393251 BGH393251 BQD393251 BZZ393251 CJV393251 CTR393251 DDN393251 DNJ393251 DXF393251 EHB393251 EQX393251 FAT393251 FKP393251 FUL393251 GEH393251 GOD393251 GXZ393251 HHV393251 HRR393251 IBN393251 ILJ393251 IVF393251 JFB393251 JOX393251 JYT393251 KIP393251 KSL393251 LCH393251 LMD393251 LVZ393251 MFV393251 MPR393251 MZN393251 NJJ393251 NTF393251 ODB393251 OMX393251 OWT393251 PGP393251 PQL393251 QAH393251 QKD393251 QTZ393251 RDV393251 RNR393251 RXN393251 SHJ393251 SRF393251 TBB393251 TKX393251 TUT393251 UEP393251 UOL393251 UYH393251 VID393251 VRZ393251 WBV393251 WLR393251 WVN393251 F458787 JB458787 SX458787 ACT458787 AMP458787 AWL458787 BGH458787 BQD458787 BZZ458787 CJV458787 CTR458787 DDN458787 DNJ458787 DXF458787 EHB458787 EQX458787 FAT458787 FKP458787 FUL458787 GEH458787 GOD458787 GXZ458787 HHV458787 HRR458787 IBN458787 ILJ458787 IVF458787 JFB458787 JOX458787 JYT458787 KIP458787 KSL458787 LCH458787 LMD458787 LVZ458787 MFV458787 MPR458787 MZN458787 NJJ458787 NTF458787 ODB458787 OMX458787 OWT458787 PGP458787 PQL458787 QAH458787 QKD458787 QTZ458787 RDV458787 RNR458787 RXN458787 SHJ458787 SRF458787 TBB458787 TKX458787 TUT458787 UEP458787 UOL458787 UYH458787 VID458787 VRZ458787 WBV458787 WLR458787 WVN458787 F524323 JB524323 SX524323 ACT524323 AMP524323 AWL524323 BGH524323 BQD524323 BZZ524323 CJV524323 CTR524323 DDN524323 DNJ524323 DXF524323 EHB524323 EQX524323 FAT524323 FKP524323 FUL524323 GEH524323 GOD524323 GXZ524323 HHV524323 HRR524323 IBN524323 ILJ524323 IVF524323 JFB524323 JOX524323 JYT524323 KIP524323 KSL524323 LCH524323 LMD524323 LVZ524323 MFV524323 MPR524323 MZN524323 NJJ524323 NTF524323 ODB524323 OMX524323 OWT524323 PGP524323 PQL524323 QAH524323 QKD524323 QTZ524323 RDV524323 RNR524323 RXN524323 SHJ524323 SRF524323 TBB524323 TKX524323 TUT524323 UEP524323 UOL524323 UYH524323 VID524323 VRZ524323 WBV524323 WLR524323 WVN524323 F589859 JB589859 SX589859 ACT589859 AMP589859 AWL589859 BGH589859 BQD589859 BZZ589859 CJV589859 CTR589859 DDN589859 DNJ589859 DXF589859 EHB589859 EQX589859 FAT589859 FKP589859 FUL589859 GEH589859 GOD589859 GXZ589859 HHV589859 HRR589859 IBN589859 ILJ589859 IVF589859 JFB589859 JOX589859 JYT589859 KIP589859 KSL589859 LCH589859 LMD589859 LVZ589859 MFV589859 MPR589859 MZN589859 NJJ589859 NTF589859 ODB589859 OMX589859 OWT589859 PGP589859 PQL589859 QAH589859 QKD589859 QTZ589859 RDV589859 RNR589859 RXN589859 SHJ589859 SRF589859 TBB589859 TKX589859 TUT589859 UEP589859 UOL589859 UYH589859 VID589859 VRZ589859 WBV589859 WLR589859 WVN589859 F655395 JB655395 SX655395 ACT655395 AMP655395 AWL655395 BGH655395 BQD655395 BZZ655395 CJV655395 CTR655395 DDN655395 DNJ655395 DXF655395 EHB655395 EQX655395 FAT655395 FKP655395 FUL655395 GEH655395 GOD655395 GXZ655395 HHV655395 HRR655395 IBN655395 ILJ655395 IVF655395 JFB655395 JOX655395 JYT655395 KIP655395 KSL655395 LCH655395 LMD655395 LVZ655395 MFV655395 MPR655395 MZN655395 NJJ655395 NTF655395 ODB655395 OMX655395 OWT655395 PGP655395 PQL655395 QAH655395 QKD655395 QTZ655395 RDV655395 RNR655395 RXN655395 SHJ655395 SRF655395 TBB655395 TKX655395 TUT655395 UEP655395 UOL655395 UYH655395 VID655395 VRZ655395 WBV655395 WLR655395 WVN655395 F720931 JB720931 SX720931 ACT720931 AMP720931 AWL720931 BGH720931 BQD720931 BZZ720931 CJV720931 CTR720931 DDN720931 DNJ720931 DXF720931 EHB720931 EQX720931 FAT720931 FKP720931 FUL720931 GEH720931 GOD720931 GXZ720931 HHV720931 HRR720931 IBN720931 ILJ720931 IVF720931 JFB720931 JOX720931 JYT720931 KIP720931 KSL720931 LCH720931 LMD720931 LVZ720931 MFV720931 MPR720931 MZN720931 NJJ720931 NTF720931 ODB720931 OMX720931 OWT720931 PGP720931 PQL720931 QAH720931 QKD720931 QTZ720931 RDV720931 RNR720931 RXN720931 SHJ720931 SRF720931 TBB720931 TKX720931 TUT720931 UEP720931 UOL720931 UYH720931 VID720931 VRZ720931 WBV720931 WLR720931 WVN720931 F786467 JB786467 SX786467 ACT786467 AMP786467 AWL786467 BGH786467 BQD786467 BZZ786467 CJV786467 CTR786467 DDN786467 DNJ786467 DXF786467 EHB786467 EQX786467 FAT786467 FKP786467 FUL786467 GEH786467 GOD786467 GXZ786467 HHV786467 HRR786467 IBN786467 ILJ786467 IVF786467 JFB786467 JOX786467 JYT786467 KIP786467 KSL786467 LCH786467 LMD786467 LVZ786467 MFV786467 MPR786467 MZN786467 NJJ786467 NTF786467 ODB786467 OMX786467 OWT786467 PGP786467 PQL786467 QAH786467 QKD786467 QTZ786467 RDV786467 RNR786467 RXN786467 SHJ786467 SRF786467 TBB786467 TKX786467 TUT786467 UEP786467 UOL786467 UYH786467 VID786467 VRZ786467 WBV786467 WLR786467 WVN786467 F852003 JB852003 SX852003 ACT852003 AMP852003 AWL852003 BGH852003 BQD852003 BZZ852003 CJV852003 CTR852003 DDN852003 DNJ852003 DXF852003 EHB852003 EQX852003 FAT852003 FKP852003 FUL852003 GEH852003 GOD852003 GXZ852003 HHV852003 HRR852003 IBN852003 ILJ852003 IVF852003 JFB852003 JOX852003 JYT852003 KIP852003 KSL852003 LCH852003 LMD852003 LVZ852003 MFV852003 MPR852003 MZN852003 NJJ852003 NTF852003 ODB852003 OMX852003 OWT852003 PGP852003 PQL852003 QAH852003 QKD852003 QTZ852003 RDV852003 RNR852003 RXN852003 SHJ852003 SRF852003 TBB852003 TKX852003 TUT852003 UEP852003 UOL852003 UYH852003 VID852003 VRZ852003 WBV852003 WLR852003 WVN852003 F917539 JB917539 SX917539 ACT917539 AMP917539 AWL917539 BGH917539 BQD917539 BZZ917539 CJV917539 CTR917539 DDN917539 DNJ917539 DXF917539 EHB917539 EQX917539 FAT917539 FKP917539 FUL917539 GEH917539 GOD917539 GXZ917539 HHV917539 HRR917539 IBN917539 ILJ917539 IVF917539 JFB917539 JOX917539 JYT917539 KIP917539 KSL917539 LCH917539 LMD917539 LVZ917539 MFV917539 MPR917539 MZN917539 NJJ917539 NTF917539 ODB917539 OMX917539 OWT917539 PGP917539 PQL917539 QAH917539 QKD917539 QTZ917539 RDV917539 RNR917539 RXN917539 SHJ917539 SRF917539 TBB917539 TKX917539 TUT917539 UEP917539 UOL917539 UYH917539 VID917539 VRZ917539 WBV917539 WLR917539 WVN917539 F983075 JB983075 SX983075 ACT983075 AMP983075 AWL983075 BGH983075 BQD983075 BZZ983075 CJV983075 CTR983075 DDN983075 DNJ983075 DXF983075 EHB983075 EQX983075 FAT983075 FKP983075 FUL983075 GEH983075 GOD983075 GXZ983075 HHV983075 HRR983075 IBN983075 ILJ983075 IVF983075 JFB983075 JOX983075 JYT983075 KIP983075 KSL983075 LCH983075 LMD983075 LVZ983075 MFV983075 MPR983075 MZN983075 NJJ983075 NTF983075 ODB983075 OMX983075 OWT983075 PGP983075 PQL983075 QAH983075 QKD983075 QTZ983075 RDV983075 RNR983075 RXN983075 SHJ983075 SRF983075 TBB983075 TKX983075 TUT983075 UEP983075 UOL983075 UYH983075 VID983075 VRZ983075 WBV983075 WLR983075 WVN983075 F40 JB40 SX40 ACT40 AMP40 AWL40 BGH40 BQD40 BZZ40 CJV40 CTR40 DDN40 DNJ40 DXF40 EHB40 EQX40 FAT40 FKP40 FUL40 GEH40 GOD40 GXZ40 HHV40 HRR40 IBN40 ILJ40 IVF40 JFB40 JOX40 JYT40 KIP40 KSL40 LCH40 LMD40 LVZ40 MFV40 MPR40 MZN40 NJJ40 NTF40 ODB40 OMX40 OWT40 PGP40 PQL40 QAH40 QKD40 QTZ40 RDV40 RNR40 RXN40 SHJ40 SRF40 TBB40 TKX40 TUT40 UEP40 UOL40 UYH40 VID40 VRZ40 WBV40 WLR40 WVN40 F65576 JB65576 SX65576 ACT65576 AMP65576 AWL65576 BGH65576 BQD65576 BZZ65576 CJV65576 CTR65576 DDN65576 DNJ65576 DXF65576 EHB65576 EQX65576 FAT65576 FKP65576 FUL65576 GEH65576 GOD65576 GXZ65576 HHV65576 HRR65576 IBN65576 ILJ65576 IVF65576 JFB65576 JOX65576 JYT65576 KIP65576 KSL65576 LCH65576 LMD65576 LVZ65576 MFV65576 MPR65576 MZN65576 NJJ65576 NTF65576 ODB65576 OMX65576 OWT65576 PGP65576 PQL65576 QAH65576 QKD65576 QTZ65576 RDV65576 RNR65576 RXN65576 SHJ65576 SRF65576 TBB65576 TKX65576 TUT65576 UEP65576 UOL65576 UYH65576 VID65576 VRZ65576 WBV65576 WLR65576 WVN65576 F131112 JB131112 SX131112 ACT131112 AMP131112 AWL131112 BGH131112 BQD131112 BZZ131112 CJV131112 CTR131112 DDN131112 DNJ131112 DXF131112 EHB131112 EQX131112 FAT131112 FKP131112 FUL131112 GEH131112 GOD131112 GXZ131112 HHV131112 HRR131112 IBN131112 ILJ131112 IVF131112 JFB131112 JOX131112 JYT131112 KIP131112 KSL131112 LCH131112 LMD131112 LVZ131112 MFV131112 MPR131112 MZN131112 NJJ131112 NTF131112 ODB131112 OMX131112 OWT131112 PGP131112 PQL131112 QAH131112 QKD131112 QTZ131112 RDV131112 RNR131112 RXN131112 SHJ131112 SRF131112 TBB131112 TKX131112 TUT131112 UEP131112 UOL131112 UYH131112 VID131112 VRZ131112 WBV131112 WLR131112 WVN131112 F196648 JB196648 SX196648 ACT196648 AMP196648 AWL196648 BGH196648 BQD196648 BZZ196648 CJV196648 CTR196648 DDN196648 DNJ196648 DXF196648 EHB196648 EQX196648 FAT196648 FKP196648 FUL196648 GEH196648 GOD196648 GXZ196648 HHV196648 HRR196648 IBN196648 ILJ196648 IVF196648 JFB196648 JOX196648 JYT196648 KIP196648 KSL196648 LCH196648 LMD196648 LVZ196648 MFV196648 MPR196648 MZN196648 NJJ196648 NTF196648 ODB196648 OMX196648 OWT196648 PGP196648 PQL196648 QAH196648 QKD196648 QTZ196648 RDV196648 RNR196648 RXN196648 SHJ196648 SRF196648 TBB196648 TKX196648 TUT196648 UEP196648 UOL196648 UYH196648 VID196648 VRZ196648 WBV196648 WLR196648 WVN196648 F262184 JB262184 SX262184 ACT262184 AMP262184 AWL262184 BGH262184 BQD262184 BZZ262184 CJV262184 CTR262184 DDN262184 DNJ262184 DXF262184 EHB262184 EQX262184 FAT262184 FKP262184 FUL262184 GEH262184 GOD262184 GXZ262184 HHV262184 HRR262184 IBN262184 ILJ262184 IVF262184 JFB262184 JOX262184 JYT262184 KIP262184 KSL262184 LCH262184 LMD262184 LVZ262184 MFV262184 MPR262184 MZN262184 NJJ262184 NTF262184 ODB262184 OMX262184 OWT262184 PGP262184 PQL262184 QAH262184 QKD262184 QTZ262184 RDV262184 RNR262184 RXN262184 SHJ262184 SRF262184 TBB262184 TKX262184 TUT262184 UEP262184 UOL262184 UYH262184 VID262184 VRZ262184 WBV262184 WLR262184 WVN262184 F327720 JB327720 SX327720 ACT327720 AMP327720 AWL327720 BGH327720 BQD327720 BZZ327720 CJV327720 CTR327720 DDN327720 DNJ327720 DXF327720 EHB327720 EQX327720 FAT327720 FKP327720 FUL327720 GEH327720 GOD327720 GXZ327720 HHV327720 HRR327720 IBN327720 ILJ327720 IVF327720 JFB327720 JOX327720 JYT327720 KIP327720 KSL327720 LCH327720 LMD327720 LVZ327720 MFV327720 MPR327720 MZN327720 NJJ327720 NTF327720 ODB327720 OMX327720 OWT327720 PGP327720 PQL327720 QAH327720 QKD327720 QTZ327720 RDV327720 RNR327720 RXN327720 SHJ327720 SRF327720 TBB327720 TKX327720 TUT327720 UEP327720 UOL327720 UYH327720 VID327720 VRZ327720 WBV327720 WLR327720 WVN327720 F393256 JB393256 SX393256 ACT393256 AMP393256 AWL393256 BGH393256 BQD393256 BZZ393256 CJV393256 CTR393256 DDN393256 DNJ393256 DXF393256 EHB393256 EQX393256 FAT393256 FKP393256 FUL393256 GEH393256 GOD393256 GXZ393256 HHV393256 HRR393256 IBN393256 ILJ393256 IVF393256 JFB393256 JOX393256 JYT393256 KIP393256 KSL393256 LCH393256 LMD393256 LVZ393256 MFV393256 MPR393256 MZN393256 NJJ393256 NTF393256 ODB393256 OMX393256 OWT393256 PGP393256 PQL393256 QAH393256 QKD393256 QTZ393256 RDV393256 RNR393256 RXN393256 SHJ393256 SRF393256 TBB393256 TKX393256 TUT393256 UEP393256 UOL393256 UYH393256 VID393256 VRZ393256 WBV393256 WLR393256 WVN393256 F458792 JB458792 SX458792 ACT458792 AMP458792 AWL458792 BGH458792 BQD458792 BZZ458792 CJV458792 CTR458792 DDN458792 DNJ458792 DXF458792 EHB458792 EQX458792 FAT458792 FKP458792 FUL458792 GEH458792 GOD458792 GXZ458792 HHV458792 HRR458792 IBN458792 ILJ458792 IVF458792 JFB458792 JOX458792 JYT458792 KIP458792 KSL458792 LCH458792 LMD458792 LVZ458792 MFV458792 MPR458792 MZN458792 NJJ458792 NTF458792 ODB458792 OMX458792 OWT458792 PGP458792 PQL458792 QAH458792 QKD458792 QTZ458792 RDV458792 RNR458792 RXN458792 SHJ458792 SRF458792 TBB458792 TKX458792 TUT458792 UEP458792 UOL458792 UYH458792 VID458792 VRZ458792 WBV458792 WLR458792 WVN458792 F524328 JB524328 SX524328 ACT524328 AMP524328 AWL524328 BGH524328 BQD524328 BZZ524328 CJV524328 CTR524328 DDN524328 DNJ524328 DXF524328 EHB524328 EQX524328 FAT524328 FKP524328 FUL524328 GEH524328 GOD524328 GXZ524328 HHV524328 HRR524328 IBN524328 ILJ524328 IVF524328 JFB524328 JOX524328 JYT524328 KIP524328 KSL524328 LCH524328 LMD524328 LVZ524328 MFV524328 MPR524328 MZN524328 NJJ524328 NTF524328 ODB524328 OMX524328 OWT524328 PGP524328 PQL524328 QAH524328 QKD524328 QTZ524328 RDV524328 RNR524328 RXN524328 SHJ524328 SRF524328 TBB524328 TKX524328 TUT524328 UEP524328 UOL524328 UYH524328 VID524328 VRZ524328 WBV524328 WLR524328 WVN524328 F589864 JB589864 SX589864 ACT589864 AMP589864 AWL589864 BGH589864 BQD589864 BZZ589864 CJV589864 CTR589864 DDN589864 DNJ589864 DXF589864 EHB589864 EQX589864 FAT589864 FKP589864 FUL589864 GEH589864 GOD589864 GXZ589864 HHV589864 HRR589864 IBN589864 ILJ589864 IVF589864 JFB589864 JOX589864 JYT589864 KIP589864 KSL589864 LCH589864 LMD589864 LVZ589864 MFV589864 MPR589864 MZN589864 NJJ589864 NTF589864 ODB589864 OMX589864 OWT589864 PGP589864 PQL589864 QAH589864 QKD589864 QTZ589864 RDV589864 RNR589864 RXN589864 SHJ589864 SRF589864 TBB589864 TKX589864 TUT589864 UEP589864 UOL589864 UYH589864 VID589864 VRZ589864 WBV589864 WLR589864 WVN589864 F655400 JB655400 SX655400 ACT655400 AMP655400 AWL655400 BGH655400 BQD655400 BZZ655400 CJV655400 CTR655400 DDN655400 DNJ655400 DXF655400 EHB655400 EQX655400 FAT655400 FKP655400 FUL655400 GEH655400 GOD655400 GXZ655400 HHV655400 HRR655400 IBN655400 ILJ655400 IVF655400 JFB655400 JOX655400 JYT655400 KIP655400 KSL655400 LCH655400 LMD655400 LVZ655400 MFV655400 MPR655400 MZN655400 NJJ655400 NTF655400 ODB655400 OMX655400 OWT655400 PGP655400 PQL655400 QAH655400 QKD655400 QTZ655400 RDV655400 RNR655400 RXN655400 SHJ655400 SRF655400 TBB655400 TKX655400 TUT655400 UEP655400 UOL655400 UYH655400 VID655400 VRZ655400 WBV655400 WLR655400 WVN655400 F720936 JB720936 SX720936 ACT720936 AMP720936 AWL720936 BGH720936 BQD720936 BZZ720936 CJV720936 CTR720936 DDN720936 DNJ720936 DXF720936 EHB720936 EQX720936 FAT720936 FKP720936 FUL720936 GEH720936 GOD720936 GXZ720936 HHV720936 HRR720936 IBN720936 ILJ720936 IVF720936 JFB720936 JOX720936 JYT720936 KIP720936 KSL720936 LCH720936 LMD720936 LVZ720936 MFV720936 MPR720936 MZN720936 NJJ720936 NTF720936 ODB720936 OMX720936 OWT720936 PGP720936 PQL720936 QAH720936 QKD720936 QTZ720936 RDV720936 RNR720936 RXN720936 SHJ720936 SRF720936 TBB720936 TKX720936 TUT720936 UEP720936 UOL720936 UYH720936 VID720936 VRZ720936 WBV720936 WLR720936 WVN720936 F786472 JB786472 SX786472 ACT786472 AMP786472 AWL786472 BGH786472 BQD786472 BZZ786472 CJV786472 CTR786472 DDN786472 DNJ786472 DXF786472 EHB786472 EQX786472 FAT786472 FKP786472 FUL786472 GEH786472 GOD786472 GXZ786472 HHV786472 HRR786472 IBN786472 ILJ786472 IVF786472 JFB786472 JOX786472 JYT786472 KIP786472 KSL786472 LCH786472 LMD786472 LVZ786472 MFV786472 MPR786472 MZN786472 NJJ786472 NTF786472 ODB786472 OMX786472 OWT786472 PGP786472 PQL786472 QAH786472 QKD786472 QTZ786472 RDV786472 RNR786472 RXN786472 SHJ786472 SRF786472 TBB786472 TKX786472 TUT786472 UEP786472 UOL786472 UYH786472 VID786472 VRZ786472 WBV786472 WLR786472 WVN786472 F852008 JB852008 SX852008 ACT852008 AMP852008 AWL852008 BGH852008 BQD852008 BZZ852008 CJV852008 CTR852008 DDN852008 DNJ852008 DXF852008 EHB852008 EQX852008 FAT852008 FKP852008 FUL852008 GEH852008 GOD852008 GXZ852008 HHV852008 HRR852008 IBN852008 ILJ852008 IVF852008 JFB852008 JOX852008 JYT852008 KIP852008 KSL852008 LCH852008 LMD852008 LVZ852008 MFV852008 MPR852008 MZN852008 NJJ852008 NTF852008 ODB852008 OMX852008 OWT852008 PGP852008 PQL852008 QAH852008 QKD852008 QTZ852008 RDV852008 RNR852008 RXN852008 SHJ852008 SRF852008 TBB852008 TKX852008 TUT852008 UEP852008 UOL852008 UYH852008 VID852008 VRZ852008 WBV852008 WLR852008 WVN852008 F917544 JB917544 SX917544 ACT917544 AMP917544 AWL917544 BGH917544 BQD917544 BZZ917544 CJV917544 CTR917544 DDN917544 DNJ917544 DXF917544 EHB917544 EQX917544 FAT917544 FKP917544 FUL917544 GEH917544 GOD917544 GXZ917544 HHV917544 HRR917544 IBN917544 ILJ917544 IVF917544 JFB917544 JOX917544 JYT917544 KIP917544 KSL917544 LCH917544 LMD917544 LVZ917544 MFV917544 MPR917544 MZN917544 NJJ917544 NTF917544 ODB917544 OMX917544 OWT917544 PGP917544 PQL917544 QAH917544 QKD917544 QTZ917544 RDV917544 RNR917544 RXN917544 SHJ917544 SRF917544 TBB917544 TKX917544 TUT917544 UEP917544 UOL917544 UYH917544 VID917544 VRZ917544 WBV917544 WLR917544 WVN917544 F983080 JB983080 SX983080 ACT983080 AMP983080 AWL983080 BGH983080 BQD983080 BZZ983080 CJV983080 CTR983080 DDN983080 DNJ983080 DXF983080 EHB983080 EQX983080 FAT983080 FKP983080 FUL983080 GEH983080 GOD983080 GXZ983080 HHV983080 HRR983080 IBN983080 ILJ983080 IVF983080 JFB983080 JOX983080 JYT983080 KIP983080 KSL983080 LCH983080 LMD983080 LVZ983080 MFV983080 MPR983080 MZN983080 NJJ983080 NTF983080 ODB983080 OMX983080 OWT983080 PGP983080 PQL983080 QAH983080 QKD983080 QTZ983080 RDV983080 RNR983080 RXN983080 SHJ983080 SRF983080 TBB983080 TKX983080 TUT983080 UEP983080 UOL983080 UYH983080 VID983080 VRZ983080 WBV983080 WLR983080 WVN983080 F46:F47 JB46:JB47 SX46:SX47 ACT46:ACT47 AMP46:AMP47 AWL46:AWL47 BGH46:BGH47 BQD46:BQD47 BZZ46:BZZ47 CJV46:CJV47 CTR46:CTR47 DDN46:DDN47 DNJ46:DNJ47 DXF46:DXF47 EHB46:EHB47 EQX46:EQX47 FAT46:FAT47 FKP46:FKP47 FUL46:FUL47 GEH46:GEH47 GOD46:GOD47 GXZ46:GXZ47 HHV46:HHV47 HRR46:HRR47 IBN46:IBN47 ILJ46:ILJ47 IVF46:IVF47 JFB46:JFB47 JOX46:JOX47 JYT46:JYT47 KIP46:KIP47 KSL46:KSL47 LCH46:LCH47 LMD46:LMD47 LVZ46:LVZ47 MFV46:MFV47 MPR46:MPR47 MZN46:MZN47 NJJ46:NJJ47 NTF46:NTF47 ODB46:ODB47 OMX46:OMX47 OWT46:OWT47 PGP46:PGP47 PQL46:PQL47 QAH46:QAH47 QKD46:QKD47 QTZ46:QTZ47 RDV46:RDV47 RNR46:RNR47 RXN46:RXN47 SHJ46:SHJ47 SRF46:SRF47 TBB46:TBB47 TKX46:TKX47 TUT46:TUT47 UEP46:UEP47 UOL46:UOL47 UYH46:UYH47 VID46:VID47 VRZ46:VRZ47 WBV46:WBV47 WLR46:WLR47 WVN46:WVN47 F65582:F65583 JB65582:JB65583 SX65582:SX65583 ACT65582:ACT65583 AMP65582:AMP65583 AWL65582:AWL65583 BGH65582:BGH65583 BQD65582:BQD65583 BZZ65582:BZZ65583 CJV65582:CJV65583 CTR65582:CTR65583 DDN65582:DDN65583 DNJ65582:DNJ65583 DXF65582:DXF65583 EHB65582:EHB65583 EQX65582:EQX65583 FAT65582:FAT65583 FKP65582:FKP65583 FUL65582:FUL65583 GEH65582:GEH65583 GOD65582:GOD65583 GXZ65582:GXZ65583 HHV65582:HHV65583 HRR65582:HRR65583 IBN65582:IBN65583 ILJ65582:ILJ65583 IVF65582:IVF65583 JFB65582:JFB65583 JOX65582:JOX65583 JYT65582:JYT65583 KIP65582:KIP65583 KSL65582:KSL65583 LCH65582:LCH65583 LMD65582:LMD65583 LVZ65582:LVZ65583 MFV65582:MFV65583 MPR65582:MPR65583 MZN65582:MZN65583 NJJ65582:NJJ65583 NTF65582:NTF65583 ODB65582:ODB65583 OMX65582:OMX65583 OWT65582:OWT65583 PGP65582:PGP65583 PQL65582:PQL65583 QAH65582:QAH65583 QKD65582:QKD65583 QTZ65582:QTZ65583 RDV65582:RDV65583 RNR65582:RNR65583 RXN65582:RXN65583 SHJ65582:SHJ65583 SRF65582:SRF65583 TBB65582:TBB65583 TKX65582:TKX65583 TUT65582:TUT65583 UEP65582:UEP65583 UOL65582:UOL65583 UYH65582:UYH65583 VID65582:VID65583 VRZ65582:VRZ65583 WBV65582:WBV65583 WLR65582:WLR65583 WVN65582:WVN65583 F131118:F131119 JB131118:JB131119 SX131118:SX131119 ACT131118:ACT131119 AMP131118:AMP131119 AWL131118:AWL131119 BGH131118:BGH131119 BQD131118:BQD131119 BZZ131118:BZZ131119 CJV131118:CJV131119 CTR131118:CTR131119 DDN131118:DDN131119 DNJ131118:DNJ131119 DXF131118:DXF131119 EHB131118:EHB131119 EQX131118:EQX131119 FAT131118:FAT131119 FKP131118:FKP131119 FUL131118:FUL131119 GEH131118:GEH131119 GOD131118:GOD131119 GXZ131118:GXZ131119 HHV131118:HHV131119 HRR131118:HRR131119 IBN131118:IBN131119 ILJ131118:ILJ131119 IVF131118:IVF131119 JFB131118:JFB131119 JOX131118:JOX131119 JYT131118:JYT131119 KIP131118:KIP131119 KSL131118:KSL131119 LCH131118:LCH131119 LMD131118:LMD131119 LVZ131118:LVZ131119 MFV131118:MFV131119 MPR131118:MPR131119 MZN131118:MZN131119 NJJ131118:NJJ131119 NTF131118:NTF131119 ODB131118:ODB131119 OMX131118:OMX131119 OWT131118:OWT131119 PGP131118:PGP131119 PQL131118:PQL131119 QAH131118:QAH131119 QKD131118:QKD131119 QTZ131118:QTZ131119 RDV131118:RDV131119 RNR131118:RNR131119 RXN131118:RXN131119 SHJ131118:SHJ131119 SRF131118:SRF131119 TBB131118:TBB131119 TKX131118:TKX131119 TUT131118:TUT131119 UEP131118:UEP131119 UOL131118:UOL131119 UYH131118:UYH131119 VID131118:VID131119 VRZ131118:VRZ131119 WBV131118:WBV131119 WLR131118:WLR131119 WVN131118:WVN131119 F196654:F196655 JB196654:JB196655 SX196654:SX196655 ACT196654:ACT196655 AMP196654:AMP196655 AWL196654:AWL196655 BGH196654:BGH196655 BQD196654:BQD196655 BZZ196654:BZZ196655 CJV196654:CJV196655 CTR196654:CTR196655 DDN196654:DDN196655 DNJ196654:DNJ196655 DXF196654:DXF196655 EHB196654:EHB196655 EQX196654:EQX196655 FAT196654:FAT196655 FKP196654:FKP196655 FUL196654:FUL196655 GEH196654:GEH196655 GOD196654:GOD196655 GXZ196654:GXZ196655 HHV196654:HHV196655 HRR196654:HRR196655 IBN196654:IBN196655 ILJ196654:ILJ196655 IVF196654:IVF196655 JFB196654:JFB196655 JOX196654:JOX196655 JYT196654:JYT196655 KIP196654:KIP196655 KSL196654:KSL196655 LCH196654:LCH196655 LMD196654:LMD196655 LVZ196654:LVZ196655 MFV196654:MFV196655 MPR196654:MPR196655 MZN196654:MZN196655 NJJ196654:NJJ196655 NTF196654:NTF196655 ODB196654:ODB196655 OMX196654:OMX196655 OWT196654:OWT196655 PGP196654:PGP196655 PQL196654:PQL196655 QAH196654:QAH196655 QKD196654:QKD196655 QTZ196654:QTZ196655 RDV196654:RDV196655 RNR196654:RNR196655 RXN196654:RXN196655 SHJ196654:SHJ196655 SRF196654:SRF196655 TBB196654:TBB196655 TKX196654:TKX196655 TUT196654:TUT196655 UEP196654:UEP196655 UOL196654:UOL196655 UYH196654:UYH196655 VID196654:VID196655 VRZ196654:VRZ196655 WBV196654:WBV196655 WLR196654:WLR196655 WVN196654:WVN196655 F262190:F262191 JB262190:JB262191 SX262190:SX262191 ACT262190:ACT262191 AMP262190:AMP262191 AWL262190:AWL262191 BGH262190:BGH262191 BQD262190:BQD262191 BZZ262190:BZZ262191 CJV262190:CJV262191 CTR262190:CTR262191 DDN262190:DDN262191 DNJ262190:DNJ262191 DXF262190:DXF262191 EHB262190:EHB262191 EQX262190:EQX262191 FAT262190:FAT262191 FKP262190:FKP262191 FUL262190:FUL262191 GEH262190:GEH262191 GOD262190:GOD262191 GXZ262190:GXZ262191 HHV262190:HHV262191 HRR262190:HRR262191 IBN262190:IBN262191 ILJ262190:ILJ262191 IVF262190:IVF262191 JFB262190:JFB262191 JOX262190:JOX262191 JYT262190:JYT262191 KIP262190:KIP262191 KSL262190:KSL262191 LCH262190:LCH262191 LMD262190:LMD262191 LVZ262190:LVZ262191 MFV262190:MFV262191 MPR262190:MPR262191 MZN262190:MZN262191 NJJ262190:NJJ262191 NTF262190:NTF262191 ODB262190:ODB262191 OMX262190:OMX262191 OWT262190:OWT262191 PGP262190:PGP262191 PQL262190:PQL262191 QAH262190:QAH262191 QKD262190:QKD262191 QTZ262190:QTZ262191 RDV262190:RDV262191 RNR262190:RNR262191 RXN262190:RXN262191 SHJ262190:SHJ262191 SRF262190:SRF262191 TBB262190:TBB262191 TKX262190:TKX262191 TUT262190:TUT262191 UEP262190:UEP262191 UOL262190:UOL262191 UYH262190:UYH262191 VID262190:VID262191 VRZ262190:VRZ262191 WBV262190:WBV262191 WLR262190:WLR262191 WVN262190:WVN262191 F327726:F327727 JB327726:JB327727 SX327726:SX327727 ACT327726:ACT327727 AMP327726:AMP327727 AWL327726:AWL327727 BGH327726:BGH327727 BQD327726:BQD327727 BZZ327726:BZZ327727 CJV327726:CJV327727 CTR327726:CTR327727 DDN327726:DDN327727 DNJ327726:DNJ327727 DXF327726:DXF327727 EHB327726:EHB327727 EQX327726:EQX327727 FAT327726:FAT327727 FKP327726:FKP327727 FUL327726:FUL327727 GEH327726:GEH327727 GOD327726:GOD327727 GXZ327726:GXZ327727 HHV327726:HHV327727 HRR327726:HRR327727 IBN327726:IBN327727 ILJ327726:ILJ327727 IVF327726:IVF327727 JFB327726:JFB327727 JOX327726:JOX327727 JYT327726:JYT327727 KIP327726:KIP327727 KSL327726:KSL327727 LCH327726:LCH327727 LMD327726:LMD327727 LVZ327726:LVZ327727 MFV327726:MFV327727 MPR327726:MPR327727 MZN327726:MZN327727 NJJ327726:NJJ327727 NTF327726:NTF327727 ODB327726:ODB327727 OMX327726:OMX327727 OWT327726:OWT327727 PGP327726:PGP327727 PQL327726:PQL327727 QAH327726:QAH327727 QKD327726:QKD327727 QTZ327726:QTZ327727 RDV327726:RDV327727 RNR327726:RNR327727 RXN327726:RXN327727 SHJ327726:SHJ327727 SRF327726:SRF327727 TBB327726:TBB327727 TKX327726:TKX327727 TUT327726:TUT327727 UEP327726:UEP327727 UOL327726:UOL327727 UYH327726:UYH327727 VID327726:VID327727 VRZ327726:VRZ327727 WBV327726:WBV327727 WLR327726:WLR327727 WVN327726:WVN327727 F393262:F393263 JB393262:JB393263 SX393262:SX393263 ACT393262:ACT393263 AMP393262:AMP393263 AWL393262:AWL393263 BGH393262:BGH393263 BQD393262:BQD393263 BZZ393262:BZZ393263 CJV393262:CJV393263 CTR393262:CTR393263 DDN393262:DDN393263 DNJ393262:DNJ393263 DXF393262:DXF393263 EHB393262:EHB393263 EQX393262:EQX393263 FAT393262:FAT393263 FKP393262:FKP393263 FUL393262:FUL393263 GEH393262:GEH393263 GOD393262:GOD393263 GXZ393262:GXZ393263 HHV393262:HHV393263 HRR393262:HRR393263 IBN393262:IBN393263 ILJ393262:ILJ393263 IVF393262:IVF393263 JFB393262:JFB393263 JOX393262:JOX393263 JYT393262:JYT393263 KIP393262:KIP393263 KSL393262:KSL393263 LCH393262:LCH393263 LMD393262:LMD393263 LVZ393262:LVZ393263 MFV393262:MFV393263 MPR393262:MPR393263 MZN393262:MZN393263 NJJ393262:NJJ393263 NTF393262:NTF393263 ODB393262:ODB393263 OMX393262:OMX393263 OWT393262:OWT393263 PGP393262:PGP393263 PQL393262:PQL393263 QAH393262:QAH393263 QKD393262:QKD393263 QTZ393262:QTZ393263 RDV393262:RDV393263 RNR393262:RNR393263 RXN393262:RXN393263 SHJ393262:SHJ393263 SRF393262:SRF393263 TBB393262:TBB393263 TKX393262:TKX393263 TUT393262:TUT393263 UEP393262:UEP393263 UOL393262:UOL393263 UYH393262:UYH393263 VID393262:VID393263 VRZ393262:VRZ393263 WBV393262:WBV393263 WLR393262:WLR393263 WVN393262:WVN393263 F458798:F458799 JB458798:JB458799 SX458798:SX458799 ACT458798:ACT458799 AMP458798:AMP458799 AWL458798:AWL458799 BGH458798:BGH458799 BQD458798:BQD458799 BZZ458798:BZZ458799 CJV458798:CJV458799 CTR458798:CTR458799 DDN458798:DDN458799 DNJ458798:DNJ458799 DXF458798:DXF458799 EHB458798:EHB458799 EQX458798:EQX458799 FAT458798:FAT458799 FKP458798:FKP458799 FUL458798:FUL458799 GEH458798:GEH458799 GOD458798:GOD458799 GXZ458798:GXZ458799 HHV458798:HHV458799 HRR458798:HRR458799 IBN458798:IBN458799 ILJ458798:ILJ458799 IVF458798:IVF458799 JFB458798:JFB458799 JOX458798:JOX458799 JYT458798:JYT458799 KIP458798:KIP458799 KSL458798:KSL458799 LCH458798:LCH458799 LMD458798:LMD458799 LVZ458798:LVZ458799 MFV458798:MFV458799 MPR458798:MPR458799 MZN458798:MZN458799 NJJ458798:NJJ458799 NTF458798:NTF458799 ODB458798:ODB458799 OMX458798:OMX458799 OWT458798:OWT458799 PGP458798:PGP458799 PQL458798:PQL458799 QAH458798:QAH458799 QKD458798:QKD458799 QTZ458798:QTZ458799 RDV458798:RDV458799 RNR458798:RNR458799 RXN458798:RXN458799 SHJ458798:SHJ458799 SRF458798:SRF458799 TBB458798:TBB458799 TKX458798:TKX458799 TUT458798:TUT458799 UEP458798:UEP458799 UOL458798:UOL458799 UYH458798:UYH458799 VID458798:VID458799 VRZ458798:VRZ458799 WBV458798:WBV458799 WLR458798:WLR458799 WVN458798:WVN458799 F524334:F524335 JB524334:JB524335 SX524334:SX524335 ACT524334:ACT524335 AMP524334:AMP524335 AWL524334:AWL524335 BGH524334:BGH524335 BQD524334:BQD524335 BZZ524334:BZZ524335 CJV524334:CJV524335 CTR524334:CTR524335 DDN524334:DDN524335 DNJ524334:DNJ524335 DXF524334:DXF524335 EHB524334:EHB524335 EQX524334:EQX524335 FAT524334:FAT524335 FKP524334:FKP524335 FUL524334:FUL524335 GEH524334:GEH524335 GOD524334:GOD524335 GXZ524334:GXZ524335 HHV524334:HHV524335 HRR524334:HRR524335 IBN524334:IBN524335 ILJ524334:ILJ524335 IVF524334:IVF524335 JFB524334:JFB524335 JOX524334:JOX524335 JYT524334:JYT524335 KIP524334:KIP524335 KSL524334:KSL524335 LCH524334:LCH524335 LMD524334:LMD524335 LVZ524334:LVZ524335 MFV524334:MFV524335 MPR524334:MPR524335 MZN524334:MZN524335 NJJ524334:NJJ524335 NTF524334:NTF524335 ODB524334:ODB524335 OMX524334:OMX524335 OWT524334:OWT524335 PGP524334:PGP524335 PQL524334:PQL524335 QAH524334:QAH524335 QKD524334:QKD524335 QTZ524334:QTZ524335 RDV524334:RDV524335 RNR524334:RNR524335 RXN524334:RXN524335 SHJ524334:SHJ524335 SRF524334:SRF524335 TBB524334:TBB524335 TKX524334:TKX524335 TUT524334:TUT524335 UEP524334:UEP524335 UOL524334:UOL524335 UYH524334:UYH524335 VID524334:VID524335 VRZ524334:VRZ524335 WBV524334:WBV524335 WLR524334:WLR524335 WVN524334:WVN524335 F589870:F589871 JB589870:JB589871 SX589870:SX589871 ACT589870:ACT589871 AMP589870:AMP589871 AWL589870:AWL589871 BGH589870:BGH589871 BQD589870:BQD589871 BZZ589870:BZZ589871 CJV589870:CJV589871 CTR589870:CTR589871 DDN589870:DDN589871 DNJ589870:DNJ589871 DXF589870:DXF589871 EHB589870:EHB589871 EQX589870:EQX589871 FAT589870:FAT589871 FKP589870:FKP589871 FUL589870:FUL589871 GEH589870:GEH589871 GOD589870:GOD589871 GXZ589870:GXZ589871 HHV589870:HHV589871 HRR589870:HRR589871 IBN589870:IBN589871 ILJ589870:ILJ589871 IVF589870:IVF589871 JFB589870:JFB589871 JOX589870:JOX589871 JYT589870:JYT589871 KIP589870:KIP589871 KSL589870:KSL589871 LCH589870:LCH589871 LMD589870:LMD589871 LVZ589870:LVZ589871 MFV589870:MFV589871 MPR589870:MPR589871 MZN589870:MZN589871 NJJ589870:NJJ589871 NTF589870:NTF589871 ODB589870:ODB589871 OMX589870:OMX589871 OWT589870:OWT589871 PGP589870:PGP589871 PQL589870:PQL589871 QAH589870:QAH589871 QKD589870:QKD589871 QTZ589870:QTZ589871 RDV589870:RDV589871 RNR589870:RNR589871 RXN589870:RXN589871 SHJ589870:SHJ589871 SRF589870:SRF589871 TBB589870:TBB589871 TKX589870:TKX589871 TUT589870:TUT589871 UEP589870:UEP589871 UOL589870:UOL589871 UYH589870:UYH589871 VID589870:VID589871 VRZ589870:VRZ589871 WBV589870:WBV589871 WLR589870:WLR589871 WVN589870:WVN589871 F655406:F655407 JB655406:JB655407 SX655406:SX655407 ACT655406:ACT655407 AMP655406:AMP655407 AWL655406:AWL655407 BGH655406:BGH655407 BQD655406:BQD655407 BZZ655406:BZZ655407 CJV655406:CJV655407 CTR655406:CTR655407 DDN655406:DDN655407 DNJ655406:DNJ655407 DXF655406:DXF655407 EHB655406:EHB655407 EQX655406:EQX655407 FAT655406:FAT655407 FKP655406:FKP655407 FUL655406:FUL655407 GEH655406:GEH655407 GOD655406:GOD655407 GXZ655406:GXZ655407 HHV655406:HHV655407 HRR655406:HRR655407 IBN655406:IBN655407 ILJ655406:ILJ655407 IVF655406:IVF655407 JFB655406:JFB655407 JOX655406:JOX655407 JYT655406:JYT655407 KIP655406:KIP655407 KSL655406:KSL655407 LCH655406:LCH655407 LMD655406:LMD655407 LVZ655406:LVZ655407 MFV655406:MFV655407 MPR655406:MPR655407 MZN655406:MZN655407 NJJ655406:NJJ655407 NTF655406:NTF655407 ODB655406:ODB655407 OMX655406:OMX655407 OWT655406:OWT655407 PGP655406:PGP655407 PQL655406:PQL655407 QAH655406:QAH655407 QKD655406:QKD655407 QTZ655406:QTZ655407 RDV655406:RDV655407 RNR655406:RNR655407 RXN655406:RXN655407 SHJ655406:SHJ655407 SRF655406:SRF655407 TBB655406:TBB655407 TKX655406:TKX655407 TUT655406:TUT655407 UEP655406:UEP655407 UOL655406:UOL655407 UYH655406:UYH655407 VID655406:VID655407 VRZ655406:VRZ655407 WBV655406:WBV655407 WLR655406:WLR655407 WVN655406:WVN655407 F720942:F720943 JB720942:JB720943 SX720942:SX720943 ACT720942:ACT720943 AMP720942:AMP720943 AWL720942:AWL720943 BGH720942:BGH720943 BQD720942:BQD720943 BZZ720942:BZZ720943 CJV720942:CJV720943 CTR720942:CTR720943 DDN720942:DDN720943 DNJ720942:DNJ720943 DXF720942:DXF720943 EHB720942:EHB720943 EQX720942:EQX720943 FAT720942:FAT720943 FKP720942:FKP720943 FUL720942:FUL720943 GEH720942:GEH720943 GOD720942:GOD720943 GXZ720942:GXZ720943 HHV720942:HHV720943 HRR720942:HRR720943 IBN720942:IBN720943 ILJ720942:ILJ720943 IVF720942:IVF720943 JFB720942:JFB720943 JOX720942:JOX720943 JYT720942:JYT720943 KIP720942:KIP720943 KSL720942:KSL720943 LCH720942:LCH720943 LMD720942:LMD720943 LVZ720942:LVZ720943 MFV720942:MFV720943 MPR720942:MPR720943 MZN720942:MZN720943 NJJ720942:NJJ720943 NTF720942:NTF720943 ODB720942:ODB720943 OMX720942:OMX720943 OWT720942:OWT720943 PGP720942:PGP720943 PQL720942:PQL720943 QAH720942:QAH720943 QKD720942:QKD720943 QTZ720942:QTZ720943 RDV720942:RDV720943 RNR720942:RNR720943 RXN720942:RXN720943 SHJ720942:SHJ720943 SRF720942:SRF720943 TBB720942:TBB720943 TKX720942:TKX720943 TUT720942:TUT720943 UEP720942:UEP720943 UOL720942:UOL720943 UYH720942:UYH720943 VID720942:VID720943 VRZ720942:VRZ720943 WBV720942:WBV720943 WLR720942:WLR720943 WVN720942:WVN720943 F786478:F786479 JB786478:JB786479 SX786478:SX786479 ACT786478:ACT786479 AMP786478:AMP786479 AWL786478:AWL786479 BGH786478:BGH786479 BQD786478:BQD786479 BZZ786478:BZZ786479 CJV786478:CJV786479 CTR786478:CTR786479 DDN786478:DDN786479 DNJ786478:DNJ786479 DXF786478:DXF786479 EHB786478:EHB786479 EQX786478:EQX786479 FAT786478:FAT786479 FKP786478:FKP786479 FUL786478:FUL786479 GEH786478:GEH786479 GOD786478:GOD786479 GXZ786478:GXZ786479 HHV786478:HHV786479 HRR786478:HRR786479 IBN786478:IBN786479 ILJ786478:ILJ786479 IVF786478:IVF786479 JFB786478:JFB786479 JOX786478:JOX786479 JYT786478:JYT786479 KIP786478:KIP786479 KSL786478:KSL786479 LCH786478:LCH786479 LMD786478:LMD786479 LVZ786478:LVZ786479 MFV786478:MFV786479 MPR786478:MPR786479 MZN786478:MZN786479 NJJ786478:NJJ786479 NTF786478:NTF786479 ODB786478:ODB786479 OMX786478:OMX786479 OWT786478:OWT786479 PGP786478:PGP786479 PQL786478:PQL786479 QAH786478:QAH786479 QKD786478:QKD786479 QTZ786478:QTZ786479 RDV786478:RDV786479 RNR786478:RNR786479 RXN786478:RXN786479 SHJ786478:SHJ786479 SRF786478:SRF786479 TBB786478:TBB786479 TKX786478:TKX786479 TUT786478:TUT786479 UEP786478:UEP786479 UOL786478:UOL786479 UYH786478:UYH786479 VID786478:VID786479 VRZ786478:VRZ786479 WBV786478:WBV786479 WLR786478:WLR786479 WVN786478:WVN786479 F852014:F852015 JB852014:JB852015 SX852014:SX852015 ACT852014:ACT852015 AMP852014:AMP852015 AWL852014:AWL852015 BGH852014:BGH852015 BQD852014:BQD852015 BZZ852014:BZZ852015 CJV852014:CJV852015 CTR852014:CTR852015 DDN852014:DDN852015 DNJ852014:DNJ852015 DXF852014:DXF852015 EHB852014:EHB852015 EQX852014:EQX852015 FAT852014:FAT852015 FKP852014:FKP852015 FUL852014:FUL852015 GEH852014:GEH852015 GOD852014:GOD852015 GXZ852014:GXZ852015 HHV852014:HHV852015 HRR852014:HRR852015 IBN852014:IBN852015 ILJ852014:ILJ852015 IVF852014:IVF852015 JFB852014:JFB852015 JOX852014:JOX852015 JYT852014:JYT852015 KIP852014:KIP852015 KSL852014:KSL852015 LCH852014:LCH852015 LMD852014:LMD852015 LVZ852014:LVZ852015 MFV852014:MFV852015 MPR852014:MPR852015 MZN852014:MZN852015 NJJ852014:NJJ852015 NTF852014:NTF852015 ODB852014:ODB852015 OMX852014:OMX852015 OWT852014:OWT852015 PGP852014:PGP852015 PQL852014:PQL852015 QAH852014:QAH852015 QKD852014:QKD852015 QTZ852014:QTZ852015 RDV852014:RDV852015 RNR852014:RNR852015 RXN852014:RXN852015 SHJ852014:SHJ852015 SRF852014:SRF852015 TBB852014:TBB852015 TKX852014:TKX852015 TUT852014:TUT852015 UEP852014:UEP852015 UOL852014:UOL852015 UYH852014:UYH852015 VID852014:VID852015 VRZ852014:VRZ852015 WBV852014:WBV852015 WLR852014:WLR852015 WVN852014:WVN852015 F917550:F917551 JB917550:JB917551 SX917550:SX917551 ACT917550:ACT917551 AMP917550:AMP917551 AWL917550:AWL917551 BGH917550:BGH917551 BQD917550:BQD917551 BZZ917550:BZZ917551 CJV917550:CJV917551 CTR917550:CTR917551 DDN917550:DDN917551 DNJ917550:DNJ917551 DXF917550:DXF917551 EHB917550:EHB917551 EQX917550:EQX917551 FAT917550:FAT917551 FKP917550:FKP917551 FUL917550:FUL917551 GEH917550:GEH917551 GOD917550:GOD917551 GXZ917550:GXZ917551 HHV917550:HHV917551 HRR917550:HRR917551 IBN917550:IBN917551 ILJ917550:ILJ917551 IVF917550:IVF917551 JFB917550:JFB917551 JOX917550:JOX917551 JYT917550:JYT917551 KIP917550:KIP917551 KSL917550:KSL917551 LCH917550:LCH917551 LMD917550:LMD917551 LVZ917550:LVZ917551 MFV917550:MFV917551 MPR917550:MPR917551 MZN917550:MZN917551 NJJ917550:NJJ917551 NTF917550:NTF917551 ODB917550:ODB917551 OMX917550:OMX917551 OWT917550:OWT917551 PGP917550:PGP917551 PQL917550:PQL917551 QAH917550:QAH917551 QKD917550:QKD917551 QTZ917550:QTZ917551 RDV917550:RDV917551 RNR917550:RNR917551 RXN917550:RXN917551 SHJ917550:SHJ917551 SRF917550:SRF917551 TBB917550:TBB917551 TKX917550:TKX917551 TUT917550:TUT917551 UEP917550:UEP917551 UOL917550:UOL917551 UYH917550:UYH917551 VID917550:VID917551 VRZ917550:VRZ917551 WBV917550:WBV917551 WLR917550:WLR917551 WVN917550:WVN917551 F983086:F983087 JB983086:JB983087 SX983086:SX983087 ACT983086:ACT983087 AMP983086:AMP983087 AWL983086:AWL983087 BGH983086:BGH983087 BQD983086:BQD983087 BZZ983086:BZZ983087 CJV983086:CJV983087 CTR983086:CTR983087 DDN983086:DDN983087 DNJ983086:DNJ983087 DXF983086:DXF983087 EHB983086:EHB983087 EQX983086:EQX983087 FAT983086:FAT983087 FKP983086:FKP983087 FUL983086:FUL983087 GEH983086:GEH983087 GOD983086:GOD983087 GXZ983086:GXZ983087 HHV983086:HHV983087 HRR983086:HRR983087 IBN983086:IBN983087 ILJ983086:ILJ983087 IVF983086:IVF983087 JFB983086:JFB983087 JOX983086:JOX983087 JYT983086:JYT983087 KIP983086:KIP983087 KSL983086:KSL983087 LCH983086:LCH983087 LMD983086:LMD983087 LVZ983086:LVZ983087 MFV983086:MFV983087 MPR983086:MPR983087 MZN983086:MZN983087 NJJ983086:NJJ983087 NTF983086:NTF983087 ODB983086:ODB983087 OMX983086:OMX983087 OWT983086:OWT983087 PGP983086:PGP983087 PQL983086:PQL983087 QAH983086:QAH983087 QKD983086:QKD983087 QTZ983086:QTZ983087 RDV983086:RDV983087 RNR983086:RNR983087 RXN983086:RXN983087 SHJ983086:SHJ983087 SRF983086:SRF983087 TBB983086:TBB983087 TKX983086:TKX983087 TUT983086:TUT983087 UEP983086:UEP983087 UOL983086:UOL983087 UYH983086:UYH983087 VID983086:VID983087 VRZ983086:VRZ983087 WBV983086:WBV983087 WLR983086:WLR983087 WVN983086:WVN983087" xr:uid="{50A72F43-FE32-4D06-B365-5D8394F4D466}">
      <formula1>36526</formula1>
      <formula2>72686</formula2>
    </dataValidation>
  </dataValidations>
  <pageMargins left="0.78740157480314998" right="0.78740157480314998" top="0.78740157480314998" bottom="0.78740157480314998" header="5.7086614173228396" footer="0.59055118110236204"/>
  <pageSetup paperSize="9" scale="90" firstPageNumber="0" fitToHeight="0" orientation="portrait" horizontalDpi="300" verticalDpi="300" r:id="rId1"/>
  <headerFooter alignWithMargins="0">
    <oddHeader>&amp;L_</oddHeader>
    <oddFooter>&amp;LPMv3.0.4&amp;R&amp;P / &amp;N</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FB5B3-F919-4ECB-A7F4-CE5B052BE057}">
  <sheetPr codeName="Plan4" filterMode="1">
    <pageSetUpPr fitToPage="1"/>
  </sheetPr>
  <dimension ref="A1:Z146"/>
  <sheetViews>
    <sheetView showGridLines="0" showWhiteSpace="0" view="pageLayout" topLeftCell="H28" zoomScale="60" zoomScaleNormal="90" zoomScalePageLayoutView="60" workbookViewId="0">
      <selection activeCell="J57" sqref="J57"/>
    </sheetView>
  </sheetViews>
  <sheetFormatPr defaultRowHeight="14.4" x14ac:dyDescent="0.3"/>
  <cols>
    <col min="1" max="4" width="5.5546875" style="68" hidden="1" customWidth="1"/>
    <col min="5" max="5" width="11.33203125" style="68" hidden="1" customWidth="1"/>
    <col min="6" max="6" width="11.44140625" style="68" hidden="1" customWidth="1"/>
    <col min="7" max="7" width="11.88671875" style="68" hidden="1" customWidth="1"/>
    <col min="8" max="8" width="10.5546875" style="35" customWidth="1"/>
    <col min="9" max="9" width="3.5546875" style="35" customWidth="1"/>
    <col min="10" max="15" width="10.5546875" style="68" customWidth="1"/>
    <col min="16" max="16" width="12.88671875" style="68" customWidth="1"/>
    <col min="17" max="17" width="10.5546875" style="68" customWidth="1"/>
    <col min="18" max="18" width="30.33203125" style="68" customWidth="1"/>
    <col min="19" max="19" width="10.5546875" style="68" customWidth="1"/>
    <col min="20" max="256" width="9.109375" style="35"/>
    <col min="257" max="263" width="0" style="35" hidden="1" customWidth="1"/>
    <col min="264" max="264" width="10.5546875" style="35" customWidth="1"/>
    <col min="265" max="265" width="3.5546875" style="35" customWidth="1"/>
    <col min="266" max="271" width="10.5546875" style="35" customWidth="1"/>
    <col min="272" max="272" width="12.88671875" style="35" customWidth="1"/>
    <col min="273" max="275" width="10.5546875" style="35" customWidth="1"/>
    <col min="276" max="512" width="9.109375" style="35"/>
    <col min="513" max="519" width="0" style="35" hidden="1" customWidth="1"/>
    <col min="520" max="520" width="10.5546875" style="35" customWidth="1"/>
    <col min="521" max="521" width="3.5546875" style="35" customWidth="1"/>
    <col min="522" max="527" width="10.5546875" style="35" customWidth="1"/>
    <col min="528" max="528" width="12.88671875" style="35" customWidth="1"/>
    <col min="529" max="531" width="10.5546875" style="35" customWidth="1"/>
    <col min="532" max="768" width="9.109375" style="35"/>
    <col min="769" max="775" width="0" style="35" hidden="1" customWidth="1"/>
    <col min="776" max="776" width="10.5546875" style="35" customWidth="1"/>
    <col min="777" max="777" width="3.5546875" style="35" customWidth="1"/>
    <col min="778" max="783" width="10.5546875" style="35" customWidth="1"/>
    <col min="784" max="784" width="12.88671875" style="35" customWidth="1"/>
    <col min="785" max="787" width="10.5546875" style="35" customWidth="1"/>
    <col min="788" max="1024" width="9.109375" style="35"/>
    <col min="1025" max="1031" width="0" style="35" hidden="1" customWidth="1"/>
    <col min="1032" max="1032" width="10.5546875" style="35" customWidth="1"/>
    <col min="1033" max="1033" width="3.5546875" style="35" customWidth="1"/>
    <col min="1034" max="1039" width="10.5546875" style="35" customWidth="1"/>
    <col min="1040" max="1040" width="12.88671875" style="35" customWidth="1"/>
    <col min="1041" max="1043" width="10.5546875" style="35" customWidth="1"/>
    <col min="1044" max="1280" width="9.109375" style="35"/>
    <col min="1281" max="1287" width="0" style="35" hidden="1" customWidth="1"/>
    <col min="1288" max="1288" width="10.5546875" style="35" customWidth="1"/>
    <col min="1289" max="1289" width="3.5546875" style="35" customWidth="1"/>
    <col min="1290" max="1295" width="10.5546875" style="35" customWidth="1"/>
    <col min="1296" max="1296" width="12.88671875" style="35" customWidth="1"/>
    <col min="1297" max="1299" width="10.5546875" style="35" customWidth="1"/>
    <col min="1300" max="1536" width="9.109375" style="35"/>
    <col min="1537" max="1543" width="0" style="35" hidden="1" customWidth="1"/>
    <col min="1544" max="1544" width="10.5546875" style="35" customWidth="1"/>
    <col min="1545" max="1545" width="3.5546875" style="35" customWidth="1"/>
    <col min="1546" max="1551" width="10.5546875" style="35" customWidth="1"/>
    <col min="1552" max="1552" width="12.88671875" style="35" customWidth="1"/>
    <col min="1553" max="1555" width="10.5546875" style="35" customWidth="1"/>
    <col min="1556" max="1792" width="9.109375" style="35"/>
    <col min="1793" max="1799" width="0" style="35" hidden="1" customWidth="1"/>
    <col min="1800" max="1800" width="10.5546875" style="35" customWidth="1"/>
    <col min="1801" max="1801" width="3.5546875" style="35" customWidth="1"/>
    <col min="1802" max="1807" width="10.5546875" style="35" customWidth="1"/>
    <col min="1808" max="1808" width="12.88671875" style="35" customWidth="1"/>
    <col min="1809" max="1811" width="10.5546875" style="35" customWidth="1"/>
    <col min="1812" max="2048" width="9.109375" style="35"/>
    <col min="2049" max="2055" width="0" style="35" hidden="1" customWidth="1"/>
    <col min="2056" max="2056" width="10.5546875" style="35" customWidth="1"/>
    <col min="2057" max="2057" width="3.5546875" style="35" customWidth="1"/>
    <col min="2058" max="2063" width="10.5546875" style="35" customWidth="1"/>
    <col min="2064" max="2064" width="12.88671875" style="35" customWidth="1"/>
    <col min="2065" max="2067" width="10.5546875" style="35" customWidth="1"/>
    <col min="2068" max="2304" width="9.109375" style="35"/>
    <col min="2305" max="2311" width="0" style="35" hidden="1" customWidth="1"/>
    <col min="2312" max="2312" width="10.5546875" style="35" customWidth="1"/>
    <col min="2313" max="2313" width="3.5546875" style="35" customWidth="1"/>
    <col min="2314" max="2319" width="10.5546875" style="35" customWidth="1"/>
    <col min="2320" max="2320" width="12.88671875" style="35" customWidth="1"/>
    <col min="2321" max="2323" width="10.5546875" style="35" customWidth="1"/>
    <col min="2324" max="2560" width="9.109375" style="35"/>
    <col min="2561" max="2567" width="0" style="35" hidden="1" customWidth="1"/>
    <col min="2568" max="2568" width="10.5546875" style="35" customWidth="1"/>
    <col min="2569" max="2569" width="3.5546875" style="35" customWidth="1"/>
    <col min="2570" max="2575" width="10.5546875" style="35" customWidth="1"/>
    <col min="2576" max="2576" width="12.88671875" style="35" customWidth="1"/>
    <col min="2577" max="2579" width="10.5546875" style="35" customWidth="1"/>
    <col min="2580" max="2816" width="9.109375" style="35"/>
    <col min="2817" max="2823" width="0" style="35" hidden="1" customWidth="1"/>
    <col min="2824" max="2824" width="10.5546875" style="35" customWidth="1"/>
    <col min="2825" max="2825" width="3.5546875" style="35" customWidth="1"/>
    <col min="2826" max="2831" width="10.5546875" style="35" customWidth="1"/>
    <col min="2832" max="2832" width="12.88671875" style="35" customWidth="1"/>
    <col min="2833" max="2835" width="10.5546875" style="35" customWidth="1"/>
    <col min="2836" max="3072" width="9.109375" style="35"/>
    <col min="3073" max="3079" width="0" style="35" hidden="1" customWidth="1"/>
    <col min="3080" max="3080" width="10.5546875" style="35" customWidth="1"/>
    <col min="3081" max="3081" width="3.5546875" style="35" customWidth="1"/>
    <col min="3082" max="3087" width="10.5546875" style="35" customWidth="1"/>
    <col min="3088" max="3088" width="12.88671875" style="35" customWidth="1"/>
    <col min="3089" max="3091" width="10.5546875" style="35" customWidth="1"/>
    <col min="3092" max="3328" width="9.109375" style="35"/>
    <col min="3329" max="3335" width="0" style="35" hidden="1" customWidth="1"/>
    <col min="3336" max="3336" width="10.5546875" style="35" customWidth="1"/>
    <col min="3337" max="3337" width="3.5546875" style="35" customWidth="1"/>
    <col min="3338" max="3343" width="10.5546875" style="35" customWidth="1"/>
    <col min="3344" max="3344" width="12.88671875" style="35" customWidth="1"/>
    <col min="3345" max="3347" width="10.5546875" style="35" customWidth="1"/>
    <col min="3348" max="3584" width="9.109375" style="35"/>
    <col min="3585" max="3591" width="0" style="35" hidden="1" customWidth="1"/>
    <col min="3592" max="3592" width="10.5546875" style="35" customWidth="1"/>
    <col min="3593" max="3593" width="3.5546875" style="35" customWidth="1"/>
    <col min="3594" max="3599" width="10.5546875" style="35" customWidth="1"/>
    <col min="3600" max="3600" width="12.88671875" style="35" customWidth="1"/>
    <col min="3601" max="3603" width="10.5546875" style="35" customWidth="1"/>
    <col min="3604" max="3840" width="9.109375" style="35"/>
    <col min="3841" max="3847" width="0" style="35" hidden="1" customWidth="1"/>
    <col min="3848" max="3848" width="10.5546875" style="35" customWidth="1"/>
    <col min="3849" max="3849" width="3.5546875" style="35" customWidth="1"/>
    <col min="3850" max="3855" width="10.5546875" style="35" customWidth="1"/>
    <col min="3856" max="3856" width="12.88671875" style="35" customWidth="1"/>
    <col min="3857" max="3859" width="10.5546875" style="35" customWidth="1"/>
    <col min="3860" max="4096" width="9.109375" style="35"/>
    <col min="4097" max="4103" width="0" style="35" hidden="1" customWidth="1"/>
    <col min="4104" max="4104" width="10.5546875" style="35" customWidth="1"/>
    <col min="4105" max="4105" width="3.5546875" style="35" customWidth="1"/>
    <col min="4106" max="4111" width="10.5546875" style="35" customWidth="1"/>
    <col min="4112" max="4112" width="12.88671875" style="35" customWidth="1"/>
    <col min="4113" max="4115" width="10.5546875" style="35" customWidth="1"/>
    <col min="4116" max="4352" width="9.109375" style="35"/>
    <col min="4353" max="4359" width="0" style="35" hidden="1" customWidth="1"/>
    <col min="4360" max="4360" width="10.5546875" style="35" customWidth="1"/>
    <col min="4361" max="4361" width="3.5546875" style="35" customWidth="1"/>
    <col min="4362" max="4367" width="10.5546875" style="35" customWidth="1"/>
    <col min="4368" max="4368" width="12.88671875" style="35" customWidth="1"/>
    <col min="4369" max="4371" width="10.5546875" style="35" customWidth="1"/>
    <col min="4372" max="4608" width="9.109375" style="35"/>
    <col min="4609" max="4615" width="0" style="35" hidden="1" customWidth="1"/>
    <col min="4616" max="4616" width="10.5546875" style="35" customWidth="1"/>
    <col min="4617" max="4617" width="3.5546875" style="35" customWidth="1"/>
    <col min="4618" max="4623" width="10.5546875" style="35" customWidth="1"/>
    <col min="4624" max="4624" width="12.88671875" style="35" customWidth="1"/>
    <col min="4625" max="4627" width="10.5546875" style="35" customWidth="1"/>
    <col min="4628" max="4864" width="9.109375" style="35"/>
    <col min="4865" max="4871" width="0" style="35" hidden="1" customWidth="1"/>
    <col min="4872" max="4872" width="10.5546875" style="35" customWidth="1"/>
    <col min="4873" max="4873" width="3.5546875" style="35" customWidth="1"/>
    <col min="4874" max="4879" width="10.5546875" style="35" customWidth="1"/>
    <col min="4880" max="4880" width="12.88671875" style="35" customWidth="1"/>
    <col min="4881" max="4883" width="10.5546875" style="35" customWidth="1"/>
    <col min="4884" max="5120" width="9.109375" style="35"/>
    <col min="5121" max="5127" width="0" style="35" hidden="1" customWidth="1"/>
    <col min="5128" max="5128" width="10.5546875" style="35" customWidth="1"/>
    <col min="5129" max="5129" width="3.5546875" style="35" customWidth="1"/>
    <col min="5130" max="5135" width="10.5546875" style="35" customWidth="1"/>
    <col min="5136" max="5136" width="12.88671875" style="35" customWidth="1"/>
    <col min="5137" max="5139" width="10.5546875" style="35" customWidth="1"/>
    <col min="5140" max="5376" width="9.109375" style="35"/>
    <col min="5377" max="5383" width="0" style="35" hidden="1" customWidth="1"/>
    <col min="5384" max="5384" width="10.5546875" style="35" customWidth="1"/>
    <col min="5385" max="5385" width="3.5546875" style="35" customWidth="1"/>
    <col min="5386" max="5391" width="10.5546875" style="35" customWidth="1"/>
    <col min="5392" max="5392" width="12.88671875" style="35" customWidth="1"/>
    <col min="5393" max="5395" width="10.5546875" style="35" customWidth="1"/>
    <col min="5396" max="5632" width="9.109375" style="35"/>
    <col min="5633" max="5639" width="0" style="35" hidden="1" customWidth="1"/>
    <col min="5640" max="5640" width="10.5546875" style="35" customWidth="1"/>
    <col min="5641" max="5641" width="3.5546875" style="35" customWidth="1"/>
    <col min="5642" max="5647" width="10.5546875" style="35" customWidth="1"/>
    <col min="5648" max="5648" width="12.88671875" style="35" customWidth="1"/>
    <col min="5649" max="5651" width="10.5546875" style="35" customWidth="1"/>
    <col min="5652" max="5888" width="9.109375" style="35"/>
    <col min="5889" max="5895" width="0" style="35" hidden="1" customWidth="1"/>
    <col min="5896" max="5896" width="10.5546875" style="35" customWidth="1"/>
    <col min="5897" max="5897" width="3.5546875" style="35" customWidth="1"/>
    <col min="5898" max="5903" width="10.5546875" style="35" customWidth="1"/>
    <col min="5904" max="5904" width="12.88671875" style="35" customWidth="1"/>
    <col min="5905" max="5907" width="10.5546875" style="35" customWidth="1"/>
    <col min="5908" max="6144" width="9.109375" style="35"/>
    <col min="6145" max="6151" width="0" style="35" hidden="1" customWidth="1"/>
    <col min="6152" max="6152" width="10.5546875" style="35" customWidth="1"/>
    <col min="6153" max="6153" width="3.5546875" style="35" customWidth="1"/>
    <col min="6154" max="6159" width="10.5546875" style="35" customWidth="1"/>
    <col min="6160" max="6160" width="12.88671875" style="35" customWidth="1"/>
    <col min="6161" max="6163" width="10.5546875" style="35" customWidth="1"/>
    <col min="6164" max="6400" width="9.109375" style="35"/>
    <col min="6401" max="6407" width="0" style="35" hidden="1" customWidth="1"/>
    <col min="6408" max="6408" width="10.5546875" style="35" customWidth="1"/>
    <col min="6409" max="6409" width="3.5546875" style="35" customWidth="1"/>
    <col min="6410" max="6415" width="10.5546875" style="35" customWidth="1"/>
    <col min="6416" max="6416" width="12.88671875" style="35" customWidth="1"/>
    <col min="6417" max="6419" width="10.5546875" style="35" customWidth="1"/>
    <col min="6420" max="6656" width="9.109375" style="35"/>
    <col min="6657" max="6663" width="0" style="35" hidden="1" customWidth="1"/>
    <col min="6664" max="6664" width="10.5546875" style="35" customWidth="1"/>
    <col min="6665" max="6665" width="3.5546875" style="35" customWidth="1"/>
    <col min="6666" max="6671" width="10.5546875" style="35" customWidth="1"/>
    <col min="6672" max="6672" width="12.88671875" style="35" customWidth="1"/>
    <col min="6673" max="6675" width="10.5546875" style="35" customWidth="1"/>
    <col min="6676" max="6912" width="9.109375" style="35"/>
    <col min="6913" max="6919" width="0" style="35" hidden="1" customWidth="1"/>
    <col min="6920" max="6920" width="10.5546875" style="35" customWidth="1"/>
    <col min="6921" max="6921" width="3.5546875" style="35" customWidth="1"/>
    <col min="6922" max="6927" width="10.5546875" style="35" customWidth="1"/>
    <col min="6928" max="6928" width="12.88671875" style="35" customWidth="1"/>
    <col min="6929" max="6931" width="10.5546875" style="35" customWidth="1"/>
    <col min="6932" max="7168" width="9.109375" style="35"/>
    <col min="7169" max="7175" width="0" style="35" hidden="1" customWidth="1"/>
    <col min="7176" max="7176" width="10.5546875" style="35" customWidth="1"/>
    <col min="7177" max="7177" width="3.5546875" style="35" customWidth="1"/>
    <col min="7178" max="7183" width="10.5546875" style="35" customWidth="1"/>
    <col min="7184" max="7184" width="12.88671875" style="35" customWidth="1"/>
    <col min="7185" max="7187" width="10.5546875" style="35" customWidth="1"/>
    <col min="7188" max="7424" width="9.109375" style="35"/>
    <col min="7425" max="7431" width="0" style="35" hidden="1" customWidth="1"/>
    <col min="7432" max="7432" width="10.5546875" style="35" customWidth="1"/>
    <col min="7433" max="7433" width="3.5546875" style="35" customWidth="1"/>
    <col min="7434" max="7439" width="10.5546875" style="35" customWidth="1"/>
    <col min="7440" max="7440" width="12.88671875" style="35" customWidth="1"/>
    <col min="7441" max="7443" width="10.5546875" style="35" customWidth="1"/>
    <col min="7444" max="7680" width="9.109375" style="35"/>
    <col min="7681" max="7687" width="0" style="35" hidden="1" customWidth="1"/>
    <col min="7688" max="7688" width="10.5546875" style="35" customWidth="1"/>
    <col min="7689" max="7689" width="3.5546875" style="35" customWidth="1"/>
    <col min="7690" max="7695" width="10.5546875" style="35" customWidth="1"/>
    <col min="7696" max="7696" width="12.88671875" style="35" customWidth="1"/>
    <col min="7697" max="7699" width="10.5546875" style="35" customWidth="1"/>
    <col min="7700" max="7936" width="9.109375" style="35"/>
    <col min="7937" max="7943" width="0" style="35" hidden="1" customWidth="1"/>
    <col min="7944" max="7944" width="10.5546875" style="35" customWidth="1"/>
    <col min="7945" max="7945" width="3.5546875" style="35" customWidth="1"/>
    <col min="7946" max="7951" width="10.5546875" style="35" customWidth="1"/>
    <col min="7952" max="7952" width="12.88671875" style="35" customWidth="1"/>
    <col min="7953" max="7955" width="10.5546875" style="35" customWidth="1"/>
    <col min="7956" max="8192" width="9.109375" style="35"/>
    <col min="8193" max="8199" width="0" style="35" hidden="1" customWidth="1"/>
    <col min="8200" max="8200" width="10.5546875" style="35" customWidth="1"/>
    <col min="8201" max="8201" width="3.5546875" style="35" customWidth="1"/>
    <col min="8202" max="8207" width="10.5546875" style="35" customWidth="1"/>
    <col min="8208" max="8208" width="12.88671875" style="35" customWidth="1"/>
    <col min="8209" max="8211" width="10.5546875" style="35" customWidth="1"/>
    <col min="8212" max="8448" width="9.109375" style="35"/>
    <col min="8449" max="8455" width="0" style="35" hidden="1" customWidth="1"/>
    <col min="8456" max="8456" width="10.5546875" style="35" customWidth="1"/>
    <col min="8457" max="8457" width="3.5546875" style="35" customWidth="1"/>
    <col min="8458" max="8463" width="10.5546875" style="35" customWidth="1"/>
    <col min="8464" max="8464" width="12.88671875" style="35" customWidth="1"/>
    <col min="8465" max="8467" width="10.5546875" style="35" customWidth="1"/>
    <col min="8468" max="8704" width="9.109375" style="35"/>
    <col min="8705" max="8711" width="0" style="35" hidden="1" customWidth="1"/>
    <col min="8712" max="8712" width="10.5546875" style="35" customWidth="1"/>
    <col min="8713" max="8713" width="3.5546875" style="35" customWidth="1"/>
    <col min="8714" max="8719" width="10.5546875" style="35" customWidth="1"/>
    <col min="8720" max="8720" width="12.88671875" style="35" customWidth="1"/>
    <col min="8721" max="8723" width="10.5546875" style="35" customWidth="1"/>
    <col min="8724" max="8960" width="9.109375" style="35"/>
    <col min="8961" max="8967" width="0" style="35" hidden="1" customWidth="1"/>
    <col min="8968" max="8968" width="10.5546875" style="35" customWidth="1"/>
    <col min="8969" max="8969" width="3.5546875" style="35" customWidth="1"/>
    <col min="8970" max="8975" width="10.5546875" style="35" customWidth="1"/>
    <col min="8976" max="8976" width="12.88671875" style="35" customWidth="1"/>
    <col min="8977" max="8979" width="10.5546875" style="35" customWidth="1"/>
    <col min="8980" max="9216" width="9.109375" style="35"/>
    <col min="9217" max="9223" width="0" style="35" hidden="1" customWidth="1"/>
    <col min="9224" max="9224" width="10.5546875" style="35" customWidth="1"/>
    <col min="9225" max="9225" width="3.5546875" style="35" customWidth="1"/>
    <col min="9226" max="9231" width="10.5546875" style="35" customWidth="1"/>
    <col min="9232" max="9232" width="12.88671875" style="35" customWidth="1"/>
    <col min="9233" max="9235" width="10.5546875" style="35" customWidth="1"/>
    <col min="9236" max="9472" width="9.109375" style="35"/>
    <col min="9473" max="9479" width="0" style="35" hidden="1" customWidth="1"/>
    <col min="9480" max="9480" width="10.5546875" style="35" customWidth="1"/>
    <col min="9481" max="9481" width="3.5546875" style="35" customWidth="1"/>
    <col min="9482" max="9487" width="10.5546875" style="35" customWidth="1"/>
    <col min="9488" max="9488" width="12.88671875" style="35" customWidth="1"/>
    <col min="9489" max="9491" width="10.5546875" style="35" customWidth="1"/>
    <col min="9492" max="9728" width="9.109375" style="35"/>
    <col min="9729" max="9735" width="0" style="35" hidden="1" customWidth="1"/>
    <col min="9736" max="9736" width="10.5546875" style="35" customWidth="1"/>
    <col min="9737" max="9737" width="3.5546875" style="35" customWidth="1"/>
    <col min="9738" max="9743" width="10.5546875" style="35" customWidth="1"/>
    <col min="9744" max="9744" width="12.88671875" style="35" customWidth="1"/>
    <col min="9745" max="9747" width="10.5546875" style="35" customWidth="1"/>
    <col min="9748" max="9984" width="9.109375" style="35"/>
    <col min="9985" max="9991" width="0" style="35" hidden="1" customWidth="1"/>
    <col min="9992" max="9992" width="10.5546875" style="35" customWidth="1"/>
    <col min="9993" max="9993" width="3.5546875" style="35" customWidth="1"/>
    <col min="9994" max="9999" width="10.5546875" style="35" customWidth="1"/>
    <col min="10000" max="10000" width="12.88671875" style="35" customWidth="1"/>
    <col min="10001" max="10003" width="10.5546875" style="35" customWidth="1"/>
    <col min="10004" max="10240" width="9.109375" style="35"/>
    <col min="10241" max="10247" width="0" style="35" hidden="1" customWidth="1"/>
    <col min="10248" max="10248" width="10.5546875" style="35" customWidth="1"/>
    <col min="10249" max="10249" width="3.5546875" style="35" customWidth="1"/>
    <col min="10250" max="10255" width="10.5546875" style="35" customWidth="1"/>
    <col min="10256" max="10256" width="12.88671875" style="35" customWidth="1"/>
    <col min="10257" max="10259" width="10.5546875" style="35" customWidth="1"/>
    <col min="10260" max="10496" width="9.109375" style="35"/>
    <col min="10497" max="10503" width="0" style="35" hidden="1" customWidth="1"/>
    <col min="10504" max="10504" width="10.5546875" style="35" customWidth="1"/>
    <col min="10505" max="10505" width="3.5546875" style="35" customWidth="1"/>
    <col min="10506" max="10511" width="10.5546875" style="35" customWidth="1"/>
    <col min="10512" max="10512" width="12.88671875" style="35" customWidth="1"/>
    <col min="10513" max="10515" width="10.5546875" style="35" customWidth="1"/>
    <col min="10516" max="10752" width="9.109375" style="35"/>
    <col min="10753" max="10759" width="0" style="35" hidden="1" customWidth="1"/>
    <col min="10760" max="10760" width="10.5546875" style="35" customWidth="1"/>
    <col min="10761" max="10761" width="3.5546875" style="35" customWidth="1"/>
    <col min="10762" max="10767" width="10.5546875" style="35" customWidth="1"/>
    <col min="10768" max="10768" width="12.88671875" style="35" customWidth="1"/>
    <col min="10769" max="10771" width="10.5546875" style="35" customWidth="1"/>
    <col min="10772" max="11008" width="9.109375" style="35"/>
    <col min="11009" max="11015" width="0" style="35" hidden="1" customWidth="1"/>
    <col min="11016" max="11016" width="10.5546875" style="35" customWidth="1"/>
    <col min="11017" max="11017" width="3.5546875" style="35" customWidth="1"/>
    <col min="11018" max="11023" width="10.5546875" style="35" customWidth="1"/>
    <col min="11024" max="11024" width="12.88671875" style="35" customWidth="1"/>
    <col min="11025" max="11027" width="10.5546875" style="35" customWidth="1"/>
    <col min="11028" max="11264" width="9.109375" style="35"/>
    <col min="11265" max="11271" width="0" style="35" hidden="1" customWidth="1"/>
    <col min="11272" max="11272" width="10.5546875" style="35" customWidth="1"/>
    <col min="11273" max="11273" width="3.5546875" style="35" customWidth="1"/>
    <col min="11274" max="11279" width="10.5546875" style="35" customWidth="1"/>
    <col min="11280" max="11280" width="12.88671875" style="35" customWidth="1"/>
    <col min="11281" max="11283" width="10.5546875" style="35" customWidth="1"/>
    <col min="11284" max="11520" width="9.109375" style="35"/>
    <col min="11521" max="11527" width="0" style="35" hidden="1" customWidth="1"/>
    <col min="11528" max="11528" width="10.5546875" style="35" customWidth="1"/>
    <col min="11529" max="11529" width="3.5546875" style="35" customWidth="1"/>
    <col min="11530" max="11535" width="10.5546875" style="35" customWidth="1"/>
    <col min="11536" max="11536" width="12.88671875" style="35" customWidth="1"/>
    <col min="11537" max="11539" width="10.5546875" style="35" customWidth="1"/>
    <col min="11540" max="11776" width="9.109375" style="35"/>
    <col min="11777" max="11783" width="0" style="35" hidden="1" customWidth="1"/>
    <col min="11784" max="11784" width="10.5546875" style="35" customWidth="1"/>
    <col min="11785" max="11785" width="3.5546875" style="35" customWidth="1"/>
    <col min="11786" max="11791" width="10.5546875" style="35" customWidth="1"/>
    <col min="11792" max="11792" width="12.88671875" style="35" customWidth="1"/>
    <col min="11793" max="11795" width="10.5546875" style="35" customWidth="1"/>
    <col min="11796" max="12032" width="9.109375" style="35"/>
    <col min="12033" max="12039" width="0" style="35" hidden="1" customWidth="1"/>
    <col min="12040" max="12040" width="10.5546875" style="35" customWidth="1"/>
    <col min="12041" max="12041" width="3.5546875" style="35" customWidth="1"/>
    <col min="12042" max="12047" width="10.5546875" style="35" customWidth="1"/>
    <col min="12048" max="12048" width="12.88671875" style="35" customWidth="1"/>
    <col min="12049" max="12051" width="10.5546875" style="35" customWidth="1"/>
    <col min="12052" max="12288" width="9.109375" style="35"/>
    <col min="12289" max="12295" width="0" style="35" hidden="1" customWidth="1"/>
    <col min="12296" max="12296" width="10.5546875" style="35" customWidth="1"/>
    <col min="12297" max="12297" width="3.5546875" style="35" customWidth="1"/>
    <col min="12298" max="12303" width="10.5546875" style="35" customWidth="1"/>
    <col min="12304" max="12304" width="12.88671875" style="35" customWidth="1"/>
    <col min="12305" max="12307" width="10.5546875" style="35" customWidth="1"/>
    <col min="12308" max="12544" width="9.109375" style="35"/>
    <col min="12545" max="12551" width="0" style="35" hidden="1" customWidth="1"/>
    <col min="12552" max="12552" width="10.5546875" style="35" customWidth="1"/>
    <col min="12553" max="12553" width="3.5546875" style="35" customWidth="1"/>
    <col min="12554" max="12559" width="10.5546875" style="35" customWidth="1"/>
    <col min="12560" max="12560" width="12.88671875" style="35" customWidth="1"/>
    <col min="12561" max="12563" width="10.5546875" style="35" customWidth="1"/>
    <col min="12564" max="12800" width="9.109375" style="35"/>
    <col min="12801" max="12807" width="0" style="35" hidden="1" customWidth="1"/>
    <col min="12808" max="12808" width="10.5546875" style="35" customWidth="1"/>
    <col min="12809" max="12809" width="3.5546875" style="35" customWidth="1"/>
    <col min="12810" max="12815" width="10.5546875" style="35" customWidth="1"/>
    <col min="12816" max="12816" width="12.88671875" style="35" customWidth="1"/>
    <col min="12817" max="12819" width="10.5546875" style="35" customWidth="1"/>
    <col min="12820" max="13056" width="9.109375" style="35"/>
    <col min="13057" max="13063" width="0" style="35" hidden="1" customWidth="1"/>
    <col min="13064" max="13064" width="10.5546875" style="35" customWidth="1"/>
    <col min="13065" max="13065" width="3.5546875" style="35" customWidth="1"/>
    <col min="13066" max="13071" width="10.5546875" style="35" customWidth="1"/>
    <col min="13072" max="13072" width="12.88671875" style="35" customWidth="1"/>
    <col min="13073" max="13075" width="10.5546875" style="35" customWidth="1"/>
    <col min="13076" max="13312" width="9.109375" style="35"/>
    <col min="13313" max="13319" width="0" style="35" hidden="1" customWidth="1"/>
    <col min="13320" max="13320" width="10.5546875" style="35" customWidth="1"/>
    <col min="13321" max="13321" width="3.5546875" style="35" customWidth="1"/>
    <col min="13322" max="13327" width="10.5546875" style="35" customWidth="1"/>
    <col min="13328" max="13328" width="12.88671875" style="35" customWidth="1"/>
    <col min="13329" max="13331" width="10.5546875" style="35" customWidth="1"/>
    <col min="13332" max="13568" width="9.109375" style="35"/>
    <col min="13569" max="13575" width="0" style="35" hidden="1" customWidth="1"/>
    <col min="13576" max="13576" width="10.5546875" style="35" customWidth="1"/>
    <col min="13577" max="13577" width="3.5546875" style="35" customWidth="1"/>
    <col min="13578" max="13583" width="10.5546875" style="35" customWidth="1"/>
    <col min="13584" max="13584" width="12.88671875" style="35" customWidth="1"/>
    <col min="13585" max="13587" width="10.5546875" style="35" customWidth="1"/>
    <col min="13588" max="13824" width="9.109375" style="35"/>
    <col min="13825" max="13831" width="0" style="35" hidden="1" customWidth="1"/>
    <col min="13832" max="13832" width="10.5546875" style="35" customWidth="1"/>
    <col min="13833" max="13833" width="3.5546875" style="35" customWidth="1"/>
    <col min="13834" max="13839" width="10.5546875" style="35" customWidth="1"/>
    <col min="13840" max="13840" width="12.88671875" style="35" customWidth="1"/>
    <col min="13841" max="13843" width="10.5546875" style="35" customWidth="1"/>
    <col min="13844" max="14080" width="9.109375" style="35"/>
    <col min="14081" max="14087" width="0" style="35" hidden="1" customWidth="1"/>
    <col min="14088" max="14088" width="10.5546875" style="35" customWidth="1"/>
    <col min="14089" max="14089" width="3.5546875" style="35" customWidth="1"/>
    <col min="14090" max="14095" width="10.5546875" style="35" customWidth="1"/>
    <col min="14096" max="14096" width="12.88671875" style="35" customWidth="1"/>
    <col min="14097" max="14099" width="10.5546875" style="35" customWidth="1"/>
    <col min="14100" max="14336" width="9.109375" style="35"/>
    <col min="14337" max="14343" width="0" style="35" hidden="1" customWidth="1"/>
    <col min="14344" max="14344" width="10.5546875" style="35" customWidth="1"/>
    <col min="14345" max="14345" width="3.5546875" style="35" customWidth="1"/>
    <col min="14346" max="14351" width="10.5546875" style="35" customWidth="1"/>
    <col min="14352" max="14352" width="12.88671875" style="35" customWidth="1"/>
    <col min="14353" max="14355" width="10.5546875" style="35" customWidth="1"/>
    <col min="14356" max="14592" width="9.109375" style="35"/>
    <col min="14593" max="14599" width="0" style="35" hidden="1" customWidth="1"/>
    <col min="14600" max="14600" width="10.5546875" style="35" customWidth="1"/>
    <col min="14601" max="14601" width="3.5546875" style="35" customWidth="1"/>
    <col min="14602" max="14607" width="10.5546875" style="35" customWidth="1"/>
    <col min="14608" max="14608" width="12.88671875" style="35" customWidth="1"/>
    <col min="14609" max="14611" width="10.5546875" style="35" customWidth="1"/>
    <col min="14612" max="14848" width="9.109375" style="35"/>
    <col min="14849" max="14855" width="0" style="35" hidden="1" customWidth="1"/>
    <col min="14856" max="14856" width="10.5546875" style="35" customWidth="1"/>
    <col min="14857" max="14857" width="3.5546875" style="35" customWidth="1"/>
    <col min="14858" max="14863" width="10.5546875" style="35" customWidth="1"/>
    <col min="14864" max="14864" width="12.88671875" style="35" customWidth="1"/>
    <col min="14865" max="14867" width="10.5546875" style="35" customWidth="1"/>
    <col min="14868" max="15104" width="9.109375" style="35"/>
    <col min="15105" max="15111" width="0" style="35" hidden="1" customWidth="1"/>
    <col min="15112" max="15112" width="10.5546875" style="35" customWidth="1"/>
    <col min="15113" max="15113" width="3.5546875" style="35" customWidth="1"/>
    <col min="15114" max="15119" width="10.5546875" style="35" customWidth="1"/>
    <col min="15120" max="15120" width="12.88671875" style="35" customWidth="1"/>
    <col min="15121" max="15123" width="10.5546875" style="35" customWidth="1"/>
    <col min="15124" max="15360" width="9.109375" style="35"/>
    <col min="15361" max="15367" width="0" style="35" hidden="1" customWidth="1"/>
    <col min="15368" max="15368" width="10.5546875" style="35" customWidth="1"/>
    <col min="15369" max="15369" width="3.5546875" style="35" customWidth="1"/>
    <col min="15370" max="15375" width="10.5546875" style="35" customWidth="1"/>
    <col min="15376" max="15376" width="12.88671875" style="35" customWidth="1"/>
    <col min="15377" max="15379" width="10.5546875" style="35" customWidth="1"/>
    <col min="15380" max="15616" width="9.109375" style="35"/>
    <col min="15617" max="15623" width="0" style="35" hidden="1" customWidth="1"/>
    <col min="15624" max="15624" width="10.5546875" style="35" customWidth="1"/>
    <col min="15625" max="15625" width="3.5546875" style="35" customWidth="1"/>
    <col min="15626" max="15631" width="10.5546875" style="35" customWidth="1"/>
    <col min="15632" max="15632" width="12.88671875" style="35" customWidth="1"/>
    <col min="15633" max="15635" width="10.5546875" style="35" customWidth="1"/>
    <col min="15636" max="15872" width="9.109375" style="35"/>
    <col min="15873" max="15879" width="0" style="35" hidden="1" customWidth="1"/>
    <col min="15880" max="15880" width="10.5546875" style="35" customWidth="1"/>
    <col min="15881" max="15881" width="3.5546875" style="35" customWidth="1"/>
    <col min="15882" max="15887" width="10.5546875" style="35" customWidth="1"/>
    <col min="15888" max="15888" width="12.88671875" style="35" customWidth="1"/>
    <col min="15889" max="15891" width="10.5546875" style="35" customWidth="1"/>
    <col min="15892" max="16128" width="9.109375" style="35"/>
    <col min="16129" max="16135" width="0" style="35" hidden="1" customWidth="1"/>
    <col min="16136" max="16136" width="10.5546875" style="35" customWidth="1"/>
    <col min="16137" max="16137" width="3.5546875" style="35" customWidth="1"/>
    <col min="16138" max="16143" width="10.5546875" style="35" customWidth="1"/>
    <col min="16144" max="16144" width="12.88671875" style="35" customWidth="1"/>
    <col min="16145" max="16147" width="10.5546875" style="35" customWidth="1"/>
    <col min="16148" max="16384" width="9.109375" style="35"/>
  </cols>
  <sheetData>
    <row r="1" spans="1:19" ht="15.75" customHeight="1" x14ac:dyDescent="0.3">
      <c r="E1" s="69" t="s">
        <v>431</v>
      </c>
      <c r="F1" s="69" t="s">
        <v>432</v>
      </c>
      <c r="G1" s="69" t="s">
        <v>433</v>
      </c>
      <c r="L1" s="179" t="str">
        <f>DADOS!F5</f>
        <v>CÂMARA MUNICIPAL DE OURO FINO - MG</v>
      </c>
      <c r="M1" s="180"/>
      <c r="N1" s="180"/>
      <c r="O1" s="180"/>
      <c r="P1" s="180"/>
      <c r="Q1" s="180"/>
      <c r="R1" s="180"/>
      <c r="S1" s="180"/>
    </row>
    <row r="2" spans="1:19" ht="12.75" customHeight="1" x14ac:dyDescent="0.3">
      <c r="A2" s="68" t="s">
        <v>434</v>
      </c>
      <c r="B2" s="70" t="s">
        <v>435</v>
      </c>
      <c r="C2" s="68" t="str">
        <f t="shared" ref="C2:C54" si="0">CONCATENATE(A2,"-",B2)</f>
        <v>Construção e Reforma de Edifícios-AC</v>
      </c>
      <c r="E2" s="71">
        <v>0.03</v>
      </c>
      <c r="F2" s="71">
        <v>0.04</v>
      </c>
      <c r="G2" s="71">
        <v>5.5E-2</v>
      </c>
      <c r="L2" s="180"/>
      <c r="M2" s="180"/>
      <c r="N2" s="180"/>
      <c r="O2" s="180"/>
      <c r="P2" s="180"/>
      <c r="Q2" s="180"/>
      <c r="R2" s="180"/>
      <c r="S2" s="180"/>
    </row>
    <row r="3" spans="1:19" ht="15.75" customHeight="1" x14ac:dyDescent="0.3">
      <c r="B3" s="70"/>
      <c r="E3" s="71"/>
      <c r="F3" s="71"/>
      <c r="G3" s="71"/>
      <c r="L3" s="180"/>
      <c r="M3" s="180"/>
      <c r="N3" s="180"/>
      <c r="O3" s="180"/>
      <c r="P3" s="180"/>
      <c r="Q3" s="180"/>
      <c r="R3" s="180"/>
      <c r="S3" s="180"/>
    </row>
    <row r="4" spans="1:19" ht="15.6" x14ac:dyDescent="0.3">
      <c r="B4" s="70"/>
      <c r="E4" s="71"/>
      <c r="F4" s="71"/>
      <c r="G4" s="71"/>
      <c r="N4" s="72"/>
      <c r="O4" s="72"/>
      <c r="P4" s="72"/>
      <c r="Q4" s="72"/>
      <c r="R4" s="72"/>
      <c r="S4" s="72"/>
    </row>
    <row r="5" spans="1:19" x14ac:dyDescent="0.3">
      <c r="A5" s="68" t="str">
        <f>A2</f>
        <v>Construção e Reforma de Edifícios</v>
      </c>
      <c r="B5" s="70" t="s">
        <v>436</v>
      </c>
      <c r="C5" s="68" t="str">
        <f t="shared" si="0"/>
        <v>Construção e Reforma de Edifícios-SG</v>
      </c>
      <c r="E5" s="71">
        <v>8.0000000000000002E-3</v>
      </c>
      <c r="F5" s="71">
        <v>8.0000000000000002E-3</v>
      </c>
      <c r="G5" s="71">
        <v>0.01</v>
      </c>
    </row>
    <row r="6" spans="1:19" x14ac:dyDescent="0.3">
      <c r="A6" s="68" t="str">
        <f>A5</f>
        <v>Construção e Reforma de Edifícios</v>
      </c>
      <c r="B6" s="70" t="s">
        <v>437</v>
      </c>
      <c r="C6" s="68" t="str">
        <f t="shared" si="0"/>
        <v>Construção e Reforma de Edifícios-R</v>
      </c>
      <c r="E6" s="71">
        <v>9.7000000000000003E-3</v>
      </c>
      <c r="F6" s="71">
        <v>1.2699999999999999E-2</v>
      </c>
      <c r="G6" s="71">
        <v>1.2699999999999999E-2</v>
      </c>
      <c r="J6" s="73"/>
      <c r="K6" s="73"/>
      <c r="L6" s="181" t="str">
        <f>"Quadro de Composição do BDI"</f>
        <v>Quadro de Composição do BDI</v>
      </c>
      <c r="M6" s="182"/>
      <c r="N6" s="183" t="s">
        <v>438</v>
      </c>
      <c r="O6" s="183"/>
      <c r="P6" s="183"/>
      <c r="Q6" s="183"/>
      <c r="R6" s="183"/>
      <c r="S6" s="183"/>
    </row>
    <row r="7" spans="1:19" ht="12.75" customHeight="1" x14ac:dyDescent="0.3">
      <c r="A7" s="68" t="str">
        <f>A6</f>
        <v>Construção e Reforma de Edifícios</v>
      </c>
      <c r="B7" s="70" t="s">
        <v>439</v>
      </c>
      <c r="C7" s="68" t="str">
        <f t="shared" si="0"/>
        <v>Construção e Reforma de Edifícios-DF</v>
      </c>
      <c r="E7" s="71">
        <v>5.8999999999999999E-3</v>
      </c>
      <c r="F7" s="71">
        <v>1.23E-2</v>
      </c>
      <c r="G7" s="71">
        <v>1.3899999999999999E-2</v>
      </c>
      <c r="J7" s="74"/>
      <c r="K7" s="74"/>
      <c r="L7" s="181"/>
      <c r="M7" s="182"/>
      <c r="N7" s="184" t="str">
        <f>Import.Proponente</f>
        <v>CÂMARA MUNICIPAL DE OURO FINO - MG</v>
      </c>
      <c r="O7" s="184"/>
      <c r="P7" s="184"/>
      <c r="Q7" s="184"/>
      <c r="R7" s="184"/>
      <c r="S7" s="184"/>
    </row>
    <row r="8" spans="1:19" x14ac:dyDescent="0.3">
      <c r="A8" s="68" t="str">
        <f>A7</f>
        <v>Construção e Reforma de Edifícios</v>
      </c>
      <c r="B8" s="70" t="s">
        <v>440</v>
      </c>
      <c r="C8" s="68" t="str">
        <f t="shared" si="0"/>
        <v>Construção e Reforma de Edifícios-L</v>
      </c>
      <c r="E8" s="71">
        <v>6.1600000000000002E-2</v>
      </c>
      <c r="F8" s="71">
        <v>7.400000000000001E-2</v>
      </c>
      <c r="G8" s="71">
        <v>8.9600000000000013E-2</v>
      </c>
      <c r="I8" s="185" t="s">
        <v>441</v>
      </c>
      <c r="J8" s="37"/>
      <c r="K8" s="37"/>
      <c r="L8" s="37"/>
      <c r="M8" s="37"/>
      <c r="N8" s="37"/>
      <c r="O8" s="37"/>
      <c r="P8" s="37"/>
      <c r="Q8" s="37"/>
      <c r="R8" s="37"/>
      <c r="S8" s="37"/>
    </row>
    <row r="9" spans="1:19" ht="26.4" x14ac:dyDescent="0.3">
      <c r="A9" s="68" t="str">
        <f>A8</f>
        <v>Construção e Reforma de Edifícios</v>
      </c>
      <c r="B9" s="75" t="s">
        <v>442</v>
      </c>
      <c r="C9" s="68" t="str">
        <f t="shared" si="0"/>
        <v>Construção e Reforma de Edifícios-BDI PAD</v>
      </c>
      <c r="E9" s="71">
        <v>0.2034</v>
      </c>
      <c r="F9" s="71">
        <v>0.22120000000000001</v>
      </c>
      <c r="G9" s="71">
        <v>0.25</v>
      </c>
      <c r="I9" s="185"/>
      <c r="J9" s="186" t="s">
        <v>443</v>
      </c>
      <c r="K9" s="186"/>
      <c r="L9" s="186"/>
      <c r="M9" s="186"/>
      <c r="N9" s="186"/>
      <c r="O9" s="186"/>
      <c r="P9" s="186"/>
      <c r="Q9" s="186"/>
      <c r="R9" s="186"/>
      <c r="S9" s="186"/>
    </row>
    <row r="10" spans="1:19" x14ac:dyDescent="0.3">
      <c r="A10" s="68" t="s">
        <v>444</v>
      </c>
      <c r="B10" s="70" t="s">
        <v>435</v>
      </c>
      <c r="C10" s="68" t="str">
        <f t="shared" si="0"/>
        <v>Construção de Praças Urbanas, Rodovias, Ferrovias e recapeamento e pavimentação de vias urbanas-AC</v>
      </c>
      <c r="E10" s="71">
        <v>3.7999999999999999E-2</v>
      </c>
      <c r="F10" s="71">
        <v>4.0099999999999997E-2</v>
      </c>
      <c r="G10" s="71">
        <v>4.6699999999999998E-2</v>
      </c>
      <c r="I10" s="185"/>
      <c r="J10" s="187" t="str">
        <f>Import.Apelido</f>
        <v>REFORMA DA CAMARA MUNICIPAL DE OURO FINO - MG</v>
      </c>
      <c r="K10" s="187"/>
      <c r="L10" s="187"/>
      <c r="M10" s="187"/>
      <c r="N10" s="187"/>
      <c r="O10" s="187"/>
      <c r="P10" s="187"/>
      <c r="Q10" s="187"/>
      <c r="R10" s="187"/>
      <c r="S10" s="187"/>
    </row>
    <row r="11" spans="1:19" x14ac:dyDescent="0.3">
      <c r="A11" s="68" t="s">
        <v>444</v>
      </c>
      <c r="B11" s="70" t="s">
        <v>436</v>
      </c>
      <c r="C11" s="68" t="str">
        <f t="shared" si="0"/>
        <v>Construção de Praças Urbanas, Rodovias, Ferrovias e recapeamento e pavimentação de vias urbanas-SG</v>
      </c>
      <c r="E11" s="71">
        <v>3.2000000000000002E-3</v>
      </c>
      <c r="F11" s="71">
        <v>4.0000000000000001E-3</v>
      </c>
      <c r="G11" s="71">
        <v>7.4000000000000003E-3</v>
      </c>
      <c r="I11" s="185"/>
      <c r="J11" s="37"/>
      <c r="K11" s="37"/>
      <c r="L11" s="37"/>
      <c r="M11" s="37"/>
      <c r="N11" s="37"/>
      <c r="O11" s="37"/>
      <c r="P11" s="37"/>
      <c r="Q11" s="37"/>
      <c r="R11" s="37"/>
      <c r="S11" s="37"/>
    </row>
    <row r="12" spans="1:19" ht="12.75" customHeight="1" x14ac:dyDescent="0.3">
      <c r="A12" s="68" t="s">
        <v>444</v>
      </c>
      <c r="B12" s="70" t="s">
        <v>437</v>
      </c>
      <c r="C12" s="68" t="str">
        <f t="shared" si="0"/>
        <v>Construção de Praças Urbanas, Rodovias, Ferrovias e recapeamento e pavimentação de vias urbanas-R</v>
      </c>
      <c r="E12" s="71">
        <v>5.0000000000000001E-3</v>
      </c>
      <c r="F12" s="71">
        <v>5.6000000000000008E-3</v>
      </c>
      <c r="G12" s="71">
        <v>9.7000000000000003E-3</v>
      </c>
      <c r="I12" s="185"/>
      <c r="J12" s="188" t="s">
        <v>445</v>
      </c>
      <c r="K12" s="188"/>
      <c r="L12" s="188"/>
      <c r="M12" s="188"/>
      <c r="N12" s="188"/>
      <c r="O12" s="188"/>
      <c r="P12" s="188"/>
      <c r="Q12" s="188"/>
      <c r="R12" s="189">
        <v>0.5</v>
      </c>
      <c r="S12" s="189"/>
    </row>
    <row r="13" spans="1:19" ht="12.75" customHeight="1" x14ac:dyDescent="0.3">
      <c r="A13" s="68" t="s">
        <v>444</v>
      </c>
      <c r="B13" s="70" t="s">
        <v>439</v>
      </c>
      <c r="C13" s="68" t="str">
        <f t="shared" si="0"/>
        <v>Construção de Praças Urbanas, Rodovias, Ferrovias e recapeamento e pavimentação de vias urbanas-DF</v>
      </c>
      <c r="E13" s="71">
        <v>1.0200000000000001E-2</v>
      </c>
      <c r="F13" s="71">
        <v>1.11E-2</v>
      </c>
      <c r="G13" s="71">
        <v>1.21E-2</v>
      </c>
      <c r="I13" s="76" t="s">
        <v>446</v>
      </c>
      <c r="J13" s="193" t="s">
        <v>447</v>
      </c>
      <c r="K13" s="193"/>
      <c r="L13" s="193"/>
      <c r="M13" s="193"/>
      <c r="N13" s="193"/>
      <c r="O13" s="193"/>
      <c r="P13" s="193"/>
      <c r="Q13" s="193"/>
      <c r="R13" s="189">
        <v>0.05</v>
      </c>
      <c r="S13" s="189"/>
    </row>
    <row r="14" spans="1:19" x14ac:dyDescent="0.3">
      <c r="A14" s="68" t="s">
        <v>444</v>
      </c>
      <c r="B14" s="70" t="s">
        <v>440</v>
      </c>
      <c r="C14" s="68" t="str">
        <f t="shared" si="0"/>
        <v>Construção de Praças Urbanas, Rodovias, Ferrovias e recapeamento e pavimentação de vias urbanas-L</v>
      </c>
      <c r="E14" s="71">
        <v>6.6400000000000001E-2</v>
      </c>
      <c r="F14" s="71">
        <v>7.2999999999999995E-2</v>
      </c>
      <c r="G14" s="71">
        <v>8.6899999999999991E-2</v>
      </c>
      <c r="I14" s="35" t="s">
        <v>448</v>
      </c>
      <c r="J14" s="77"/>
      <c r="K14" s="77"/>
      <c r="L14" s="77"/>
      <c r="M14" s="77"/>
      <c r="N14" s="77"/>
      <c r="O14" s="77"/>
      <c r="P14" s="77"/>
      <c r="Q14" s="77"/>
      <c r="R14" s="77"/>
      <c r="S14" s="77"/>
    </row>
    <row r="15" spans="1:19" ht="12.75" customHeight="1" x14ac:dyDescent="0.3">
      <c r="A15" s="68" t="s">
        <v>444</v>
      </c>
      <c r="B15" s="75" t="s">
        <v>442</v>
      </c>
      <c r="C15" s="68" t="str">
        <f t="shared" si="0"/>
        <v>Construção de Praças Urbanas, Rodovias, Ferrovias e recapeamento e pavimentação de vias urbanas-BDI PAD</v>
      </c>
      <c r="E15" s="71">
        <v>0.19600000000000001</v>
      </c>
      <c r="F15" s="71">
        <v>0.2097</v>
      </c>
      <c r="G15" s="71">
        <v>0.24230000000000002</v>
      </c>
      <c r="I15" s="35" t="s">
        <v>448</v>
      </c>
    </row>
    <row r="16" spans="1:19" ht="15.6" x14ac:dyDescent="0.3">
      <c r="A16" s="68" t="s">
        <v>449</v>
      </c>
      <c r="B16" s="70" t="s">
        <v>435</v>
      </c>
      <c r="C16" s="68" t="str">
        <f t="shared" si="0"/>
        <v>Construção de Redes de Abastecimento de Água, Coleta de Esgoto-AC</v>
      </c>
      <c r="E16" s="71">
        <v>3.4300000000000004E-2</v>
      </c>
      <c r="F16" s="71">
        <v>4.9299999999999997E-2</v>
      </c>
      <c r="G16" s="71">
        <v>6.7099999999999993E-2</v>
      </c>
      <c r="I16" s="35" t="s">
        <v>448</v>
      </c>
      <c r="J16" s="194" t="s">
        <v>450</v>
      </c>
      <c r="K16" s="194"/>
      <c r="L16" s="194"/>
      <c r="M16" s="194"/>
      <c r="N16" s="194"/>
      <c r="O16" s="194"/>
      <c r="P16" s="194"/>
      <c r="Q16" s="194"/>
      <c r="R16" s="194"/>
      <c r="S16" s="194"/>
    </row>
    <row r="17" spans="1:26" x14ac:dyDescent="0.3">
      <c r="A17" s="68" t="str">
        <f>A16</f>
        <v>Construção de Redes de Abastecimento de Água, Coleta de Esgoto</v>
      </c>
      <c r="B17" s="70" t="s">
        <v>436</v>
      </c>
      <c r="C17" s="68" t="str">
        <f t="shared" si="0"/>
        <v>Construção de Redes de Abastecimento de Água, Coleta de Esgoto-SG</v>
      </c>
      <c r="E17" s="71">
        <v>2.8000000000000004E-3</v>
      </c>
      <c r="F17" s="71">
        <v>4.8999999999999998E-3</v>
      </c>
      <c r="G17" s="71">
        <v>7.4999999999999997E-3</v>
      </c>
      <c r="I17" s="35" t="s">
        <v>448</v>
      </c>
    </row>
    <row r="18" spans="1:26" x14ac:dyDescent="0.3">
      <c r="A18" s="68" t="str">
        <f>A17</f>
        <v>Construção de Redes de Abastecimento de Água, Coleta de Esgoto</v>
      </c>
      <c r="B18" s="70" t="s">
        <v>437</v>
      </c>
      <c r="C18" s="68" t="str">
        <f t="shared" si="0"/>
        <v>Construção de Redes de Abastecimento de Água, Coleta de Esgoto-R</v>
      </c>
      <c r="E18" s="71">
        <v>0.01</v>
      </c>
      <c r="F18" s="71">
        <v>1.3899999999999999E-2</v>
      </c>
      <c r="G18" s="71">
        <v>1.7399999999999999E-2</v>
      </c>
      <c r="I18" s="35" t="s">
        <v>448</v>
      </c>
      <c r="J18" s="186" t="s">
        <v>451</v>
      </c>
      <c r="K18" s="186"/>
      <c r="L18" s="186"/>
      <c r="M18" s="186"/>
      <c r="N18" s="186"/>
      <c r="O18" s="186"/>
      <c r="P18" s="186"/>
      <c r="Q18" s="186"/>
      <c r="R18" s="186"/>
      <c r="S18" s="186"/>
    </row>
    <row r="19" spans="1:26" x14ac:dyDescent="0.3">
      <c r="A19" s="68" t="str">
        <f>A18</f>
        <v>Construção de Redes de Abastecimento de Água, Coleta de Esgoto</v>
      </c>
      <c r="B19" s="70" t="s">
        <v>439</v>
      </c>
      <c r="C19" s="68" t="str">
        <f t="shared" si="0"/>
        <v>Construção de Redes de Abastecimento de Água, Coleta de Esgoto-DF</v>
      </c>
      <c r="E19" s="71">
        <v>9.3999999999999986E-3</v>
      </c>
      <c r="F19" s="71">
        <v>9.8999999999999991E-3</v>
      </c>
      <c r="G19" s="71">
        <v>1.1699999999999999E-2</v>
      </c>
      <c r="I19" s="35" t="s">
        <v>448</v>
      </c>
      <c r="J19" s="195" t="s">
        <v>434</v>
      </c>
      <c r="K19" s="195"/>
      <c r="L19" s="195"/>
      <c r="M19" s="195"/>
      <c r="N19" s="195"/>
      <c r="O19" s="195"/>
      <c r="P19" s="195"/>
      <c r="Q19" s="195"/>
      <c r="R19" s="195"/>
      <c r="S19" s="195"/>
    </row>
    <row r="20" spans="1:26" x14ac:dyDescent="0.3">
      <c r="A20" s="68" t="str">
        <f>A19</f>
        <v>Construção de Redes de Abastecimento de Água, Coleta de Esgoto</v>
      </c>
      <c r="B20" s="70" t="s">
        <v>440</v>
      </c>
      <c r="C20" s="68" t="str">
        <f t="shared" si="0"/>
        <v>Construção de Redes de Abastecimento de Água, Coleta de Esgoto-L</v>
      </c>
      <c r="E20" s="71">
        <v>6.7400000000000002E-2</v>
      </c>
      <c r="F20" s="71">
        <v>8.0399999999999985E-2</v>
      </c>
      <c r="G20" s="71">
        <v>9.4E-2</v>
      </c>
      <c r="I20" s="35" t="s">
        <v>448</v>
      </c>
    </row>
    <row r="21" spans="1:26" ht="12.75" customHeight="1" x14ac:dyDescent="0.3">
      <c r="A21" s="68" t="str">
        <f>A20</f>
        <v>Construção de Redes de Abastecimento de Água, Coleta de Esgoto</v>
      </c>
      <c r="B21" s="75" t="s">
        <v>442</v>
      </c>
      <c r="C21" s="68" t="str">
        <f t="shared" si="0"/>
        <v>Construção de Redes de Abastecimento de Água, Coleta de Esgoto-BDI PAD</v>
      </c>
      <c r="E21" s="71">
        <v>0.20760000000000001</v>
      </c>
      <c r="F21" s="71">
        <v>0.24179999999999999</v>
      </c>
      <c r="G21" s="71">
        <v>0.26440000000000002</v>
      </c>
      <c r="I21" s="35" t="s">
        <v>448</v>
      </c>
      <c r="J21" s="196" t="s">
        <v>452</v>
      </c>
      <c r="K21" s="196"/>
      <c r="L21" s="196"/>
      <c r="M21" s="196"/>
      <c r="N21" s="196"/>
      <c r="O21" s="196"/>
      <c r="P21" s="196"/>
      <c r="Q21" s="196"/>
      <c r="R21" s="196" t="s">
        <v>453</v>
      </c>
      <c r="S21" s="197"/>
      <c r="U21" s="197" t="s">
        <v>454</v>
      </c>
      <c r="V21" s="197"/>
      <c r="W21" s="197"/>
      <c r="X21" s="190" t="s">
        <v>455</v>
      </c>
      <c r="Y21" s="190" t="s">
        <v>456</v>
      </c>
      <c r="Z21" s="190" t="s">
        <v>457</v>
      </c>
    </row>
    <row r="22" spans="1:26" ht="12.75" customHeight="1" x14ac:dyDescent="0.3">
      <c r="A22" s="68" t="s">
        <v>458</v>
      </c>
      <c r="B22" s="70" t="s">
        <v>435</v>
      </c>
      <c r="C22" s="68" t="str">
        <f t="shared" si="0"/>
        <v>Construção e Manutenção de Estações e Redes de Distribuição de Energia Elétrica-AC</v>
      </c>
      <c r="E22" s="71">
        <v>5.2900000000000003E-2</v>
      </c>
      <c r="F22" s="71">
        <v>5.9200000000000003E-2</v>
      </c>
      <c r="G22" s="71">
        <v>7.9299999999999995E-2</v>
      </c>
      <c r="I22" s="35" t="s">
        <v>448</v>
      </c>
      <c r="J22" s="196"/>
      <c r="K22" s="196"/>
      <c r="L22" s="196"/>
      <c r="M22" s="196"/>
      <c r="N22" s="196"/>
      <c r="O22" s="196"/>
      <c r="P22" s="196"/>
      <c r="Q22" s="196"/>
      <c r="R22" s="196"/>
      <c r="S22" s="197"/>
      <c r="U22" s="197"/>
      <c r="V22" s="197"/>
      <c r="W22" s="197"/>
      <c r="X22" s="190"/>
      <c r="Y22" s="190"/>
      <c r="Z22" s="190"/>
    </row>
    <row r="23" spans="1:26" ht="15" customHeight="1" x14ac:dyDescent="0.3">
      <c r="A23" s="68" t="str">
        <f>A22</f>
        <v>Construção e Manutenção de Estações e Redes de Distribuição de Energia Elétrica</v>
      </c>
      <c r="B23" s="70" t="s">
        <v>436</v>
      </c>
      <c r="C23" s="68" t="str">
        <f t="shared" si="0"/>
        <v>Construção e Manutenção de Estações e Redes de Distribuição de Energia Elétrica-SG</v>
      </c>
      <c r="E23" s="71">
        <v>2.5000000000000001E-3</v>
      </c>
      <c r="F23" s="71">
        <v>5.1000000000000004E-3</v>
      </c>
      <c r="G23" s="71">
        <v>5.6000000000000008E-3</v>
      </c>
      <c r="I23" s="35" t="s">
        <v>448</v>
      </c>
      <c r="J23" s="191" t="str">
        <f>IF($J$19=$A$146,"Encargos Sociais incidentes sobre a mão de obra","Administração Central")</f>
        <v>Administração Central</v>
      </c>
      <c r="K23" s="191"/>
      <c r="L23" s="191"/>
      <c r="M23" s="191"/>
      <c r="N23" s="191"/>
      <c r="O23" s="191"/>
      <c r="P23" s="191"/>
      <c r="Q23" s="191"/>
      <c r="R23" s="78" t="str">
        <f>IF($J19=$A$146,"K1","AC")</f>
        <v>AC</v>
      </c>
      <c r="S23" s="79">
        <v>0.05</v>
      </c>
      <c r="U23" s="192" t="s">
        <v>459</v>
      </c>
      <c r="V23" s="192"/>
      <c r="W23" s="192"/>
      <c r="X23" s="80">
        <f>VLOOKUP(CONCATENATE(J19,"-",R23),$C$2:$G$138,3,FALSE)</f>
        <v>0.03</v>
      </c>
      <c r="Y23" s="80">
        <f>VLOOKUP(CONCATENATE(J19,"-",R23),$C$2:$G$138,4,FALSE)</f>
        <v>0.04</v>
      </c>
      <c r="Z23" s="80">
        <f>VLOOKUP(CONCATENATE(J19,"-",R23),$C$2:$G$138,5,FALSE)</f>
        <v>5.5E-2</v>
      </c>
    </row>
    <row r="24" spans="1:26" ht="15" customHeight="1" x14ac:dyDescent="0.3">
      <c r="A24" s="68" t="str">
        <f>A23</f>
        <v>Construção e Manutenção de Estações e Redes de Distribuição de Energia Elétrica</v>
      </c>
      <c r="B24" s="70" t="s">
        <v>437</v>
      </c>
      <c r="C24" s="68" t="str">
        <f t="shared" si="0"/>
        <v>Construção e Manutenção de Estações e Redes de Distribuição de Energia Elétrica-R</v>
      </c>
      <c r="E24" s="71">
        <v>0.01</v>
      </c>
      <c r="F24" s="71">
        <v>1.4800000000000001E-2</v>
      </c>
      <c r="G24" s="71">
        <v>1.9699999999999999E-2</v>
      </c>
      <c r="I24" s="35" t="s">
        <v>448</v>
      </c>
      <c r="J24" s="191" t="str">
        <f>IF($J$19=$A$146,"Administração Central da empresa ou consultoria - overhead","Seguro e Garantia")</f>
        <v>Seguro e Garantia</v>
      </c>
      <c r="K24" s="191"/>
      <c r="L24" s="191"/>
      <c r="M24" s="191"/>
      <c r="N24" s="191"/>
      <c r="O24" s="191"/>
      <c r="P24" s="191"/>
      <c r="Q24" s="191"/>
      <c r="R24" s="78" t="str">
        <f>IF($J19=$A$146,"K2","SG")</f>
        <v>SG</v>
      </c>
      <c r="S24" s="79">
        <v>0.01</v>
      </c>
      <c r="U24" s="192" t="s">
        <v>459</v>
      </c>
      <c r="V24" s="192"/>
      <c r="W24" s="192"/>
      <c r="X24" s="80">
        <f>VLOOKUP(CONCATENATE(J19,"-",R24),$C$2:$G$138,3,FALSE)</f>
        <v>8.0000000000000002E-3</v>
      </c>
      <c r="Y24" s="80">
        <f>VLOOKUP(CONCATENATE(J19,"-",R24),$C$2:$G$138,4,FALSE)</f>
        <v>8.0000000000000002E-3</v>
      </c>
      <c r="Z24" s="80">
        <f>VLOOKUP(CONCATENATE(J19,"-",R24),$C$2:$G$138,5,FALSE)</f>
        <v>0.01</v>
      </c>
    </row>
    <row r="25" spans="1:26" ht="15" customHeight="1" x14ac:dyDescent="0.3">
      <c r="A25" s="68" t="str">
        <f>A24</f>
        <v>Construção e Manutenção de Estações e Redes de Distribuição de Energia Elétrica</v>
      </c>
      <c r="B25" s="70" t="s">
        <v>439</v>
      </c>
      <c r="C25" s="68" t="str">
        <f t="shared" si="0"/>
        <v>Construção e Manutenção de Estações e Redes de Distribuição de Energia Elétrica-DF</v>
      </c>
      <c r="E25" s="71">
        <v>1.01E-2</v>
      </c>
      <c r="F25" s="71">
        <v>1.0700000000000001E-2</v>
      </c>
      <c r="G25" s="71">
        <v>1.11E-2</v>
      </c>
      <c r="I25" s="35" t="s">
        <v>448</v>
      </c>
      <c r="J25" s="191" t="str">
        <f>IF($J$19=$A$146,"","Risco")</f>
        <v>Risco</v>
      </c>
      <c r="K25" s="191"/>
      <c r="L25" s="191"/>
      <c r="M25" s="191"/>
      <c r="N25" s="191"/>
      <c r="O25" s="191"/>
      <c r="P25" s="191"/>
      <c r="Q25" s="191"/>
      <c r="R25" s="78" t="str">
        <f>IF($J19=$A$146,"","R")</f>
        <v>R</v>
      </c>
      <c r="S25" s="79">
        <v>1.2699999999999999E-2</v>
      </c>
      <c r="U25" s="192" t="s">
        <v>459</v>
      </c>
      <c r="V25" s="192"/>
      <c r="W25" s="192"/>
      <c r="X25" s="80">
        <f>VLOOKUP(CONCATENATE(J19,"-",R25),$C$2:$G$138,3,FALSE)</f>
        <v>9.7000000000000003E-3</v>
      </c>
      <c r="Y25" s="80">
        <f>VLOOKUP(CONCATENATE(J19,"-",R25),$C$2:$G$138,4,FALSE)</f>
        <v>1.2699999999999999E-2</v>
      </c>
      <c r="Z25" s="80">
        <f>VLOOKUP(CONCATENATE(J19,"-",R25),$C$2:$G$138,5,FALSE)</f>
        <v>1.2699999999999999E-2</v>
      </c>
    </row>
    <row r="26" spans="1:26" ht="15" customHeight="1" x14ac:dyDescent="0.3">
      <c r="A26" s="68" t="str">
        <f>A25</f>
        <v>Construção e Manutenção de Estações e Redes de Distribuição de Energia Elétrica</v>
      </c>
      <c r="B26" s="70" t="s">
        <v>440</v>
      </c>
      <c r="C26" s="68" t="str">
        <f t="shared" si="0"/>
        <v>Construção e Manutenção de Estações e Redes de Distribuição de Energia Elétrica-L</v>
      </c>
      <c r="E26" s="71">
        <v>0.08</v>
      </c>
      <c r="F26" s="71">
        <v>8.3100000000000007E-2</v>
      </c>
      <c r="G26" s="71">
        <v>9.5100000000000004E-2</v>
      </c>
      <c r="I26" s="35" t="s">
        <v>448</v>
      </c>
      <c r="J26" s="191" t="str">
        <f>IF($J$19=$A$146,"","Despesas Financeiras")</f>
        <v>Despesas Financeiras</v>
      </c>
      <c r="K26" s="191"/>
      <c r="L26" s="191"/>
      <c r="M26" s="191"/>
      <c r="N26" s="191"/>
      <c r="O26" s="191"/>
      <c r="P26" s="191"/>
      <c r="Q26" s="191"/>
      <c r="R26" s="78" t="str">
        <f>IF($J19=$A$146,"","DF")</f>
        <v>DF</v>
      </c>
      <c r="S26" s="79">
        <v>1.26E-2</v>
      </c>
      <c r="U26" s="192" t="s">
        <v>459</v>
      </c>
      <c r="V26" s="192"/>
      <c r="W26" s="192"/>
      <c r="X26" s="80">
        <f>VLOOKUP(CONCATENATE(J19,"-",R26),$C$2:$G$138,3,FALSE)</f>
        <v>5.8999999999999999E-3</v>
      </c>
      <c r="Y26" s="80">
        <f>VLOOKUP(CONCATENATE(J19,"-",R26),$C$2:$G$138,4,FALSE)</f>
        <v>1.23E-2</v>
      </c>
      <c r="Z26" s="80">
        <f>VLOOKUP(CONCATENATE(J19,"-",R26),$C$2:$G$138,5,FALSE)</f>
        <v>1.3899999999999999E-2</v>
      </c>
    </row>
    <row r="27" spans="1:26" ht="15" customHeight="1" x14ac:dyDescent="0.3">
      <c r="A27" s="68" t="str">
        <f>A26</f>
        <v>Construção e Manutenção de Estações e Redes de Distribuição de Energia Elétrica</v>
      </c>
      <c r="B27" s="75" t="s">
        <v>442</v>
      </c>
      <c r="C27" s="68" t="str">
        <f t="shared" si="0"/>
        <v>Construção e Manutenção de Estações e Redes de Distribuição de Energia Elétrica-BDI PAD</v>
      </c>
      <c r="E27" s="71">
        <v>0.24</v>
      </c>
      <c r="F27" s="71">
        <v>0.25840000000000002</v>
      </c>
      <c r="G27" s="71">
        <v>0.27860000000000001</v>
      </c>
      <c r="I27" s="35" t="s">
        <v>448</v>
      </c>
      <c r="J27" s="191" t="str">
        <f>IF($J$19=$A$146,"Margem bruta da empresa de consultoria","Lucro")</f>
        <v>Lucro</v>
      </c>
      <c r="K27" s="191"/>
      <c r="L27" s="191"/>
      <c r="M27" s="191"/>
      <c r="N27" s="191"/>
      <c r="O27" s="191"/>
      <c r="P27" s="191"/>
      <c r="Q27" s="191"/>
      <c r="R27" s="78" t="str">
        <f>IF($J19=$A$146,"K3","L")</f>
        <v>L</v>
      </c>
      <c r="S27" s="79">
        <v>0.08</v>
      </c>
      <c r="U27" s="192" t="s">
        <v>459</v>
      </c>
      <c r="V27" s="192"/>
      <c r="W27" s="192"/>
      <c r="X27" s="80">
        <f>VLOOKUP(CONCATENATE(J19,"-",R27),$C$2:$G$138,3,FALSE)</f>
        <v>6.1600000000000002E-2</v>
      </c>
      <c r="Y27" s="80">
        <f>VLOOKUP(CONCATENATE(J19,"-",R27),$C$2:$G$138,4,FALSE)</f>
        <v>7.400000000000001E-2</v>
      </c>
      <c r="Z27" s="80">
        <f>VLOOKUP(CONCATENATE(J19,"-",R27),$C$2:$G$138,5,FALSE)</f>
        <v>8.9600000000000013E-2</v>
      </c>
    </row>
    <row r="28" spans="1:26" ht="15" customHeight="1" x14ac:dyDescent="0.3">
      <c r="A28" s="68" t="s">
        <v>460</v>
      </c>
      <c r="B28" s="70" t="s">
        <v>435</v>
      </c>
      <c r="C28" s="68" t="str">
        <f t="shared" si="0"/>
        <v>Obras Portuárias, Marítimas e Fluviais-AC</v>
      </c>
      <c r="E28" s="71">
        <v>0.04</v>
      </c>
      <c r="F28" s="71">
        <v>5.5199999999999999E-2</v>
      </c>
      <c r="G28" s="71">
        <v>7.85E-2</v>
      </c>
      <c r="I28" s="35" t="s">
        <v>448</v>
      </c>
      <c r="J28" s="191" t="s">
        <v>461</v>
      </c>
      <c r="K28" s="191"/>
      <c r="L28" s="191"/>
      <c r="M28" s="191"/>
      <c r="N28" s="191"/>
      <c r="O28" s="191"/>
      <c r="P28" s="191"/>
      <c r="Q28" s="191"/>
      <c r="R28" s="78" t="s">
        <v>462</v>
      </c>
      <c r="S28" s="79">
        <v>3.6499999999999998E-2</v>
      </c>
      <c r="U28" s="192" t="s">
        <v>459</v>
      </c>
      <c r="V28" s="192"/>
      <c r="W28" s="192"/>
      <c r="X28" s="80">
        <v>3.6499999999999998E-2</v>
      </c>
      <c r="Y28" s="80">
        <v>3.6499999999999998E-2</v>
      </c>
      <c r="Z28" s="80">
        <v>3.6499999999999998E-2</v>
      </c>
    </row>
    <row r="29" spans="1:26" ht="15" customHeight="1" x14ac:dyDescent="0.3">
      <c r="A29" s="68" t="str">
        <f>A28</f>
        <v>Obras Portuárias, Marítimas e Fluviais</v>
      </c>
      <c r="B29" s="70" t="s">
        <v>436</v>
      </c>
      <c r="C29" s="68" t="str">
        <f t="shared" si="0"/>
        <v>Obras Portuárias, Marítimas e Fluviais-SG</v>
      </c>
      <c r="E29" s="71">
        <v>8.1000000000000013E-3</v>
      </c>
      <c r="F29" s="71">
        <v>1.2199999999999999E-2</v>
      </c>
      <c r="G29" s="71">
        <v>1.9900000000000001E-2</v>
      </c>
      <c r="I29" s="35" t="s">
        <v>448</v>
      </c>
      <c r="J29" s="191" t="s">
        <v>463</v>
      </c>
      <c r="K29" s="191"/>
      <c r="L29" s="191"/>
      <c r="M29" s="191"/>
      <c r="N29" s="191"/>
      <c r="O29" s="191"/>
      <c r="P29" s="191"/>
      <c r="Q29" s="191"/>
      <c r="R29" s="78" t="s">
        <v>464</v>
      </c>
      <c r="S29" s="80">
        <f ca="1">IF(AND($J19&lt;&gt;$A$145,COUNTA(OFFSET(S22,1,0,6))&gt;0),$R$13*$R$12,0)</f>
        <v>2.5000000000000001E-2</v>
      </c>
      <c r="U29" s="192" t="s">
        <v>459</v>
      </c>
      <c r="V29" s="192"/>
      <c r="W29" s="192"/>
      <c r="X29" s="80">
        <v>0</v>
      </c>
      <c r="Y29" s="80">
        <v>2.5000000000000001E-2</v>
      </c>
      <c r="Z29" s="80">
        <v>0.05</v>
      </c>
    </row>
    <row r="30" spans="1:26" ht="15" customHeight="1" x14ac:dyDescent="0.3">
      <c r="A30" s="68" t="str">
        <f>A29</f>
        <v>Obras Portuárias, Marítimas e Fluviais</v>
      </c>
      <c r="B30" s="70" t="s">
        <v>437</v>
      </c>
      <c r="C30" s="68" t="str">
        <f t="shared" si="0"/>
        <v>Obras Portuárias, Marítimas e Fluviais-R</v>
      </c>
      <c r="E30" s="71">
        <v>1.46E-2</v>
      </c>
      <c r="F30" s="71">
        <v>2.3199999999999998E-2</v>
      </c>
      <c r="G30" s="71">
        <v>3.1600000000000003E-2</v>
      </c>
      <c r="I30" s="35" t="s">
        <v>448</v>
      </c>
      <c r="J30" s="191" t="s">
        <v>465</v>
      </c>
      <c r="K30" s="191"/>
      <c r="L30" s="191"/>
      <c r="M30" s="191"/>
      <c r="N30" s="191"/>
      <c r="O30" s="191"/>
      <c r="P30" s="191"/>
      <c r="Q30" s="191"/>
      <c r="R30" s="78" t="s">
        <v>466</v>
      </c>
      <c r="S30" s="80">
        <f ca="1">IF(BDI.Opcao&lt;&gt;"Desonerado",0,IF(AND($J19&lt;&gt;$A$145,COUNTA(OFFSET(S22,1,0,6))&gt;0),4.5%,0%))</f>
        <v>0</v>
      </c>
      <c r="U30" s="192" t="s">
        <v>459</v>
      </c>
      <c r="V30" s="192"/>
      <c r="W30" s="192"/>
      <c r="X30" s="81">
        <v>0</v>
      </c>
      <c r="Y30" s="81">
        <v>4.4999999999999998E-2</v>
      </c>
      <c r="Z30" s="81">
        <v>4.4999999999999998E-2</v>
      </c>
    </row>
    <row r="31" spans="1:26" ht="15" customHeight="1" x14ac:dyDescent="0.3">
      <c r="A31" s="68" t="str">
        <f>A30</f>
        <v>Obras Portuárias, Marítimas e Fluviais</v>
      </c>
      <c r="B31" s="70" t="s">
        <v>439</v>
      </c>
      <c r="C31" s="68" t="str">
        <f t="shared" si="0"/>
        <v>Obras Portuárias, Marítimas e Fluviais-DF</v>
      </c>
      <c r="E31" s="71">
        <v>9.3999999999999986E-3</v>
      </c>
      <c r="F31" s="71">
        <v>1.0200000000000001E-2</v>
      </c>
      <c r="G31" s="71">
        <v>1.3300000000000001E-2</v>
      </c>
      <c r="I31" s="35" t="s">
        <v>448</v>
      </c>
      <c r="J31" s="191" t="s">
        <v>467</v>
      </c>
      <c r="K31" s="191"/>
      <c r="L31" s="191"/>
      <c r="M31" s="191"/>
      <c r="N31" s="191"/>
      <c r="O31" s="191"/>
      <c r="P31" s="191"/>
      <c r="Q31" s="191"/>
      <c r="R31" s="82" t="s">
        <v>442</v>
      </c>
      <c r="S31" s="80">
        <f ca="1">IF($J19=$A$145,0,ROUND((((1+S23+S24+S25)*(1+S26)*(1+S27)/(1-(S28+S29)))-1),4))</f>
        <v>0.25</v>
      </c>
      <c r="U31" s="197" t="str">
        <f ca="1">IF(OR($J$19=$A$146,$J$19=$A$145,AND(S31&gt;=X31,S31&lt;=Z31)),"OK","FORA DO INTERVALO")</f>
        <v>OK</v>
      </c>
      <c r="V31" s="197"/>
      <c r="W31" s="197"/>
      <c r="X31" s="80">
        <f>IF($J19=$A$145,0,VLOOKUP(CONCATENATE($J19,"-",$R31),$C$2:$G$138,3,FALSE))</f>
        <v>0.2034</v>
      </c>
      <c r="Y31" s="80">
        <f>IF($J19=$A$145,0,VLOOKUP(CONCATENATE($J19,"-",$R31),$C$2:$G$138,4,FALSE))</f>
        <v>0.22120000000000001</v>
      </c>
      <c r="Z31" s="80">
        <f>IF($J19=$A$145,0,VLOOKUP(CONCATENATE($J19,"-",$R31),$C$2:$G$138,5,FALSE))</f>
        <v>0.25</v>
      </c>
    </row>
    <row r="32" spans="1:26" ht="5.25" customHeight="1" x14ac:dyDescent="0.3">
      <c r="A32" s="68" t="str">
        <f>A31</f>
        <v>Obras Portuárias, Marítimas e Fluviais</v>
      </c>
      <c r="B32" s="70" t="s">
        <v>440</v>
      </c>
      <c r="C32" s="68" t="str">
        <f t="shared" si="0"/>
        <v>Obras Portuárias, Marítimas e Fluviais-L</v>
      </c>
      <c r="E32" s="71">
        <v>7.1399999999999991E-2</v>
      </c>
      <c r="F32" s="71">
        <v>8.4000000000000005E-2</v>
      </c>
      <c r="G32" s="71">
        <v>0.1043</v>
      </c>
      <c r="I32" s="35" t="s">
        <v>448</v>
      </c>
      <c r="J32" s="198" t="s">
        <v>468</v>
      </c>
      <c r="K32" s="198"/>
      <c r="L32" s="198"/>
      <c r="M32" s="198"/>
      <c r="N32" s="198"/>
      <c r="O32" s="198"/>
      <c r="P32" s="198"/>
      <c r="Q32" s="198"/>
      <c r="R32" s="83" t="s">
        <v>469</v>
      </c>
      <c r="S32" s="84">
        <f ca="1">IF($J19=$A$145,0,ROUND((((1+S23+S24+S25)*(1+S26)*(1+S27)/(1-(S28+S29+S30)))-1),4))</f>
        <v>0.25</v>
      </c>
    </row>
    <row r="33" spans="1:19" ht="5.25" customHeight="1" x14ac:dyDescent="0.3">
      <c r="A33" s="68" t="str">
        <f>A32</f>
        <v>Obras Portuárias, Marítimas e Fluviais</v>
      </c>
      <c r="B33" s="75" t="s">
        <v>442</v>
      </c>
      <c r="C33" s="68" t="str">
        <f t="shared" si="0"/>
        <v>Obras Portuárias, Marítimas e Fluviais-BDI PAD</v>
      </c>
      <c r="E33" s="71">
        <v>0.22800000000000001</v>
      </c>
      <c r="F33" s="71">
        <v>0.27479999999999999</v>
      </c>
      <c r="G33" s="71">
        <v>0.3095</v>
      </c>
      <c r="I33" s="35" t="s">
        <v>448</v>
      </c>
    </row>
    <row r="34" spans="1:19" ht="5.25" customHeight="1" x14ac:dyDescent="0.3">
      <c r="A34" s="68" t="s">
        <v>470</v>
      </c>
      <c r="B34" s="70" t="s">
        <v>435</v>
      </c>
      <c r="C34" s="68" t="str">
        <f t="shared" si="0"/>
        <v>Fornecimento de Materiais e Equipamentos (aquisição indireta - em conjunto com licitação de obras)-AC</v>
      </c>
      <c r="E34" s="71">
        <v>1.4999999999999999E-2</v>
      </c>
      <c r="F34" s="71">
        <v>3.4500000000000003E-2</v>
      </c>
      <c r="G34" s="71">
        <v>4.4900000000000002E-2</v>
      </c>
      <c r="I34" s="35" t="s">
        <v>448</v>
      </c>
      <c r="J34" s="85" t="str">
        <f ca="1">IF(U31&lt;&gt;"ok","X","")</f>
        <v/>
      </c>
      <c r="K34" s="199" t="str">
        <f ca="1">IF(U31&lt;&gt;"ok","Anexo: Relatório Técnico Circunstanciado justificando a adoção do percentual de cada parcela do BDI.","")</f>
        <v/>
      </c>
      <c r="L34" s="199"/>
      <c r="M34" s="199"/>
      <c r="N34" s="199"/>
      <c r="O34" s="199"/>
      <c r="P34" s="199"/>
      <c r="Q34" s="199"/>
      <c r="R34" s="199"/>
      <c r="S34" s="199"/>
    </row>
    <row r="35" spans="1:19" x14ac:dyDescent="0.3">
      <c r="A35" s="68" t="str">
        <f>A34</f>
        <v>Fornecimento de Materiais e Equipamentos (aquisição indireta - em conjunto com licitação de obras)</v>
      </c>
      <c r="B35" s="70" t="s">
        <v>436</v>
      </c>
      <c r="C35" s="68" t="str">
        <f t="shared" si="0"/>
        <v>Fornecimento de Materiais e Equipamentos (aquisição indireta - em conjunto com licitação de obras)-SG</v>
      </c>
      <c r="E35" s="71">
        <v>3.0000000000000001E-3</v>
      </c>
      <c r="F35" s="71">
        <v>4.7999999999999996E-3</v>
      </c>
      <c r="G35" s="71">
        <v>8.199999999999999E-3</v>
      </c>
      <c r="I35" s="35" t="s">
        <v>448</v>
      </c>
    </row>
    <row r="36" spans="1:19" x14ac:dyDescent="0.3">
      <c r="A36" s="68" t="str">
        <f>A35</f>
        <v>Fornecimento de Materiais e Equipamentos (aquisição indireta - em conjunto com licitação de obras)</v>
      </c>
      <c r="B36" s="70" t="s">
        <v>437</v>
      </c>
      <c r="C36" s="68" t="str">
        <f t="shared" si="0"/>
        <v>Fornecimento de Materiais e Equipamentos (aquisição indireta - em conjunto com licitação de obras)-R</v>
      </c>
      <c r="E36" s="71">
        <v>5.6000000000000008E-3</v>
      </c>
      <c r="F36" s="71">
        <v>8.5000000000000006E-3</v>
      </c>
      <c r="G36" s="71">
        <v>8.8999999999999999E-3</v>
      </c>
      <c r="I36" s="35" t="s">
        <v>448</v>
      </c>
      <c r="J36" s="206" t="s">
        <v>471</v>
      </c>
      <c r="K36" s="206"/>
      <c r="L36" s="206"/>
      <c r="M36" s="206"/>
      <c r="N36" s="206"/>
      <c r="O36" s="206"/>
      <c r="P36" s="206"/>
      <c r="Q36" s="206"/>
      <c r="R36" s="206"/>
      <c r="S36" s="206"/>
    </row>
    <row r="37" spans="1:19" ht="15.6" x14ac:dyDescent="0.3">
      <c r="A37" s="68" t="str">
        <f>A36</f>
        <v>Fornecimento de Materiais e Equipamentos (aquisição indireta - em conjunto com licitação de obras)</v>
      </c>
      <c r="B37" s="70" t="s">
        <v>439</v>
      </c>
      <c r="C37" s="68" t="str">
        <f t="shared" si="0"/>
        <v>Fornecimento de Materiais e Equipamentos (aquisição indireta - em conjunto com licitação de obras)-DF</v>
      </c>
      <c r="E37" s="71">
        <v>8.5000000000000006E-3</v>
      </c>
      <c r="F37" s="71">
        <v>8.5000000000000006E-3</v>
      </c>
      <c r="G37" s="71">
        <v>1.11E-2</v>
      </c>
      <c r="I37" s="35" t="s">
        <v>448</v>
      </c>
      <c r="J37" s="86"/>
      <c r="K37" s="86"/>
      <c r="L37" s="86"/>
      <c r="M37" s="207" t="s">
        <v>472</v>
      </c>
      <c r="N37" s="208" t="str">
        <f>IF($J19=$A$146,"(1+K1+K2)*(1+K3)","(1+AC + S + R + G)*(1 + DF)*(1+L)")</f>
        <v>(1+AC + S + R + G)*(1 + DF)*(1+L)</v>
      </c>
      <c r="O37" s="208"/>
      <c r="P37" s="208"/>
      <c r="Q37" s="209" t="s">
        <v>473</v>
      </c>
      <c r="R37" s="86"/>
      <c r="S37" s="86"/>
    </row>
    <row r="38" spans="1:19" ht="15.6" x14ac:dyDescent="0.3">
      <c r="A38" s="68" t="str">
        <f>A37</f>
        <v>Fornecimento de Materiais e Equipamentos (aquisição indireta - em conjunto com licitação de obras)</v>
      </c>
      <c r="B38" s="70" t="s">
        <v>440</v>
      </c>
      <c r="C38" s="68" t="str">
        <f t="shared" si="0"/>
        <v>Fornecimento de Materiais e Equipamentos (aquisição indireta - em conjunto com licitação de obras)-L</v>
      </c>
      <c r="E38" s="71">
        <v>3.5000000000000003E-2</v>
      </c>
      <c r="F38" s="71">
        <v>5.1100000000000007E-2</v>
      </c>
      <c r="G38" s="71">
        <v>6.2199999999999998E-2</v>
      </c>
      <c r="I38" s="35" t="s">
        <v>448</v>
      </c>
      <c r="J38" s="86"/>
      <c r="K38" s="86"/>
      <c r="L38" s="86"/>
      <c r="M38" s="207"/>
      <c r="N38" s="210" t="s">
        <v>474</v>
      </c>
      <c r="O38" s="210"/>
      <c r="P38" s="210"/>
      <c r="Q38" s="209"/>
      <c r="R38" s="86"/>
      <c r="S38" s="86"/>
    </row>
    <row r="39" spans="1:19" ht="15" customHeight="1" x14ac:dyDescent="0.3">
      <c r="A39" s="68" t="str">
        <f>A38</f>
        <v>Fornecimento de Materiais e Equipamentos (aquisição indireta - em conjunto com licitação de obras)</v>
      </c>
      <c r="B39" s="75" t="s">
        <v>442</v>
      </c>
      <c r="C39" s="68" t="str">
        <f t="shared" si="0"/>
        <v>Fornecimento de Materiais e Equipamentos (aquisição indireta - em conjunto com licitação de obras)-BDI PAD</v>
      </c>
      <c r="E39" s="71">
        <v>0.111</v>
      </c>
      <c r="F39" s="71">
        <v>0.14019999999999999</v>
      </c>
      <c r="G39" s="71">
        <v>0.16800000000000001</v>
      </c>
      <c r="I39" s="35" t="s">
        <v>448</v>
      </c>
      <c r="J39" s="90"/>
      <c r="K39" s="90"/>
      <c r="L39" s="90"/>
      <c r="M39" s="90"/>
      <c r="N39" s="90"/>
      <c r="O39" s="90"/>
      <c r="P39" s="90"/>
      <c r="Q39" s="90"/>
      <c r="R39" s="90"/>
      <c r="S39" s="90"/>
    </row>
    <row r="40" spans="1:19" ht="50.25" customHeight="1" x14ac:dyDescent="0.3">
      <c r="A40" s="68" t="s">
        <v>475</v>
      </c>
      <c r="B40" s="75" t="s">
        <v>435</v>
      </c>
      <c r="C40" s="68" t="str">
        <f t="shared" si="0"/>
        <v>Fornecimento de Materiais e Equipamentos (aquisição direta)-AC</v>
      </c>
      <c r="E40" s="71" t="s">
        <v>459</v>
      </c>
      <c r="F40" s="71" t="s">
        <v>459</v>
      </c>
      <c r="G40" s="71" t="s">
        <v>459</v>
      </c>
      <c r="I40" s="35" t="s">
        <v>448</v>
      </c>
      <c r="J40" s="200" t="str">
        <f>CONCATENATE("Declaro para os devidos fins que, conforme legislação tributária municipal, a base de cálculo deste tipo de obra corresponde à ",$R$12*100,"%, com a respectiva alíquota de ",$R$13*100,"%.")</f>
        <v>Declaro para os devidos fins que, conforme legislação tributária municipal, a base de cálculo deste tipo de obra corresponde à 50%, com a respectiva alíquota de 5%.</v>
      </c>
      <c r="K40" s="200"/>
      <c r="L40" s="200"/>
      <c r="M40" s="200"/>
      <c r="N40" s="200"/>
      <c r="O40" s="200"/>
      <c r="P40" s="200"/>
      <c r="Q40" s="200"/>
      <c r="R40" s="200"/>
      <c r="S40" s="200"/>
    </row>
    <row r="41" spans="1:19" x14ac:dyDescent="0.3">
      <c r="A41" s="68" t="s">
        <v>475</v>
      </c>
      <c r="B41" s="75" t="s">
        <v>436</v>
      </c>
      <c r="C41" s="68" t="str">
        <f t="shared" si="0"/>
        <v>Fornecimento de Materiais e Equipamentos (aquisição direta)-SG</v>
      </c>
      <c r="E41" s="71" t="s">
        <v>459</v>
      </c>
      <c r="F41" s="71" t="s">
        <v>459</v>
      </c>
      <c r="G41" s="71" t="s">
        <v>459</v>
      </c>
      <c r="I41" s="35" t="s">
        <v>448</v>
      </c>
    </row>
    <row r="42" spans="1:19" ht="50.25" customHeight="1" x14ac:dyDescent="0.3">
      <c r="A42" s="68" t="s">
        <v>475</v>
      </c>
      <c r="B42" s="75" t="s">
        <v>437</v>
      </c>
      <c r="C42" s="68" t="str">
        <f t="shared" si="0"/>
        <v>Fornecimento de Materiais e Equipamentos (aquisição direta)-R</v>
      </c>
      <c r="E42" s="71" t="s">
        <v>459</v>
      </c>
      <c r="F42" s="71" t="s">
        <v>459</v>
      </c>
      <c r="G42" s="71" t="s">
        <v>459</v>
      </c>
      <c r="I42" s="35" t="s">
        <v>448</v>
      </c>
      <c r="J42" s="200" t="str">
        <f ca="1">CONCATENATE("Declaro para os devidos fins que o regime de Contribuição Previdenciária sobre a Receita Bruta adotado para elaboração do orçamento foi ",IF(DESONERACAO="Sim","COM","SEM")," Desoneração, e que esta é a alternativa mais adequada para a Administração Pública.")</f>
        <v>Declaro para os devidos fins que o regime de Contribuição Previdenciária sobre a Receita Bruta adotado para elaboração do orçamento foi SEM Desoneração, e que esta é a alternativa mais adequada para a Administração Pública.</v>
      </c>
      <c r="K42" s="200"/>
      <c r="L42" s="200"/>
      <c r="M42" s="200"/>
      <c r="N42" s="200"/>
      <c r="O42" s="200"/>
      <c r="P42" s="200"/>
      <c r="Q42" s="200"/>
      <c r="R42" s="200"/>
      <c r="S42" s="200"/>
    </row>
    <row r="43" spans="1:19" x14ac:dyDescent="0.3">
      <c r="A43" s="68" t="s">
        <v>475</v>
      </c>
      <c r="B43" s="75" t="s">
        <v>439</v>
      </c>
      <c r="C43" s="68" t="str">
        <f t="shared" si="0"/>
        <v>Fornecimento de Materiais e Equipamentos (aquisição direta)-DF</v>
      </c>
      <c r="E43" s="71" t="s">
        <v>459</v>
      </c>
      <c r="F43" s="71" t="s">
        <v>459</v>
      </c>
      <c r="G43" s="71" t="s">
        <v>459</v>
      </c>
      <c r="I43" s="35" t="s">
        <v>448</v>
      </c>
    </row>
    <row r="44" spans="1:19" x14ac:dyDescent="0.3">
      <c r="A44" s="68" t="s">
        <v>475</v>
      </c>
      <c r="B44" s="75" t="s">
        <v>440</v>
      </c>
      <c r="C44" s="68" t="str">
        <f t="shared" si="0"/>
        <v>Fornecimento de Materiais e Equipamentos (aquisição direta)-L</v>
      </c>
      <c r="E44" s="71" t="s">
        <v>459</v>
      </c>
      <c r="F44" s="71" t="s">
        <v>459</v>
      </c>
      <c r="G44" s="71" t="s">
        <v>459</v>
      </c>
      <c r="I44" s="35" t="s">
        <v>448</v>
      </c>
      <c r="J44" s="68" t="s">
        <v>476</v>
      </c>
    </row>
    <row r="45" spans="1:19" ht="26.4" x14ac:dyDescent="0.3">
      <c r="A45" s="68" t="s">
        <v>475</v>
      </c>
      <c r="B45" s="75" t="s">
        <v>442</v>
      </c>
      <c r="C45" s="68" t="str">
        <f t="shared" si="0"/>
        <v>Fornecimento de Materiais e Equipamentos (aquisição direta)-BDI PAD</v>
      </c>
      <c r="E45" s="71" t="s">
        <v>459</v>
      </c>
      <c r="F45" s="71" t="s">
        <v>459</v>
      </c>
      <c r="G45" s="71" t="s">
        <v>459</v>
      </c>
      <c r="I45" s="35" t="s">
        <v>448</v>
      </c>
      <c r="J45" s="201" t="s">
        <v>502</v>
      </c>
      <c r="K45" s="201"/>
      <c r="L45" s="201"/>
      <c r="M45" s="201"/>
      <c r="N45" s="201"/>
      <c r="O45" s="201"/>
      <c r="P45" s="201"/>
      <c r="Q45" s="201"/>
      <c r="R45" s="201"/>
      <c r="S45" s="201"/>
    </row>
    <row r="46" spans="1:19" x14ac:dyDescent="0.3">
      <c r="A46" s="68" t="s">
        <v>477</v>
      </c>
      <c r="B46" s="70" t="s">
        <v>478</v>
      </c>
      <c r="C46" s="68" t="str">
        <f>CONCATENATE(A46,"-",B46)</f>
        <v>Estudos e Projetos, Planos e Gerenciamento e outros correlatos-K1</v>
      </c>
      <c r="E46" s="71" t="s">
        <v>459</v>
      </c>
      <c r="F46" s="71" t="s">
        <v>459</v>
      </c>
      <c r="G46" s="71" t="s">
        <v>459</v>
      </c>
      <c r="I46" s="35" t="s">
        <v>448</v>
      </c>
    </row>
    <row r="47" spans="1:19" x14ac:dyDescent="0.3">
      <c r="A47" s="68" t="s">
        <v>477</v>
      </c>
      <c r="B47" s="70" t="s">
        <v>478</v>
      </c>
      <c r="C47" s="68" t="str">
        <f t="shared" si="0"/>
        <v>Estudos e Projetos, Planos e Gerenciamento e outros correlatos-K1</v>
      </c>
      <c r="E47" s="71" t="s">
        <v>459</v>
      </c>
      <c r="F47" s="71" t="s">
        <v>459</v>
      </c>
      <c r="G47" s="71" t="s">
        <v>459</v>
      </c>
      <c r="I47" s="35" t="s">
        <v>448</v>
      </c>
    </row>
    <row r="48" spans="1:19" x14ac:dyDescent="0.3">
      <c r="A48" s="68" t="s">
        <v>477</v>
      </c>
      <c r="B48" s="70" t="s">
        <v>478</v>
      </c>
      <c r="C48" s="68" t="str">
        <f>CONCATENATE(A48,"-",B48)</f>
        <v>Estudos e Projetos, Planos e Gerenciamento e outros correlatos-K1</v>
      </c>
      <c r="E48" s="71" t="s">
        <v>459</v>
      </c>
      <c r="F48" s="71" t="s">
        <v>459</v>
      </c>
      <c r="G48" s="71" t="s">
        <v>459</v>
      </c>
      <c r="I48" s="35" t="s">
        <v>448</v>
      </c>
    </row>
    <row r="49" spans="1:26" x14ac:dyDescent="0.3">
      <c r="A49" s="68" t="s">
        <v>477</v>
      </c>
      <c r="B49" s="70" t="s">
        <v>478</v>
      </c>
      <c r="C49" s="68" t="str">
        <f t="shared" si="0"/>
        <v>Estudos e Projetos, Planos e Gerenciamento e outros correlatos-K1</v>
      </c>
      <c r="E49" s="71" t="s">
        <v>459</v>
      </c>
      <c r="F49" s="71" t="s">
        <v>459</v>
      </c>
      <c r="G49" s="71" t="s">
        <v>459</v>
      </c>
      <c r="I49" s="35" t="s">
        <v>448</v>
      </c>
    </row>
    <row r="50" spans="1:26" x14ac:dyDescent="0.3">
      <c r="A50" s="68" t="str">
        <f>A49</f>
        <v>Estudos e Projetos, Planos e Gerenciamento e outros correlatos</v>
      </c>
      <c r="B50" s="70" t="s">
        <v>479</v>
      </c>
      <c r="C50" s="68" t="str">
        <f t="shared" si="0"/>
        <v>Estudos e Projetos, Planos e Gerenciamento e outros correlatos-K2</v>
      </c>
      <c r="E50" s="71" t="s">
        <v>459</v>
      </c>
      <c r="F50" s="71">
        <v>0.2</v>
      </c>
      <c r="G50" s="71" t="s">
        <v>459</v>
      </c>
      <c r="I50" s="35" t="s">
        <v>448</v>
      </c>
      <c r="J50" s="202" t="str">
        <f>Import.Município</f>
        <v>Ouro Fino, MG</v>
      </c>
      <c r="K50" s="202"/>
      <c r="L50" s="202"/>
      <c r="M50" s="202"/>
      <c r="P50" s="203">
        <f>DADOS!$F$25</f>
        <v>46245</v>
      </c>
      <c r="Q50" s="203"/>
      <c r="R50" s="203"/>
      <c r="S50" s="203"/>
    </row>
    <row r="51" spans="1:26" x14ac:dyDescent="0.3">
      <c r="A51" s="68" t="str">
        <f>A50</f>
        <v>Estudos e Projetos, Planos e Gerenciamento e outros correlatos</v>
      </c>
      <c r="B51" s="70"/>
      <c r="C51" s="68" t="str">
        <f t="shared" si="0"/>
        <v>Estudos e Projetos, Planos e Gerenciamento e outros correlatos-</v>
      </c>
      <c r="E51" s="71" t="s">
        <v>459</v>
      </c>
      <c r="F51" s="71" t="s">
        <v>459</v>
      </c>
      <c r="G51" s="71" t="s">
        <v>459</v>
      </c>
      <c r="I51" s="35" t="s">
        <v>448</v>
      </c>
      <c r="J51" s="204" t="s">
        <v>480</v>
      </c>
      <c r="K51" s="204"/>
      <c r="L51" s="204"/>
      <c r="M51" s="204"/>
      <c r="O51" s="91"/>
      <c r="P51" s="92" t="s">
        <v>481</v>
      </c>
      <c r="Q51" s="93"/>
      <c r="R51" s="93"/>
      <c r="S51" s="93"/>
    </row>
    <row r="52" spans="1:26" ht="30" customHeight="1" x14ac:dyDescent="0.3">
      <c r="A52" s="68" t="str">
        <f>A51</f>
        <v>Estudos e Projetos, Planos e Gerenciamento e outros correlatos</v>
      </c>
      <c r="B52" s="70"/>
      <c r="C52" s="68" t="str">
        <f t="shared" si="0"/>
        <v>Estudos e Projetos, Planos e Gerenciamento e outros correlatos-</v>
      </c>
      <c r="E52" s="71" t="s">
        <v>459</v>
      </c>
      <c r="F52" s="71" t="s">
        <v>459</v>
      </c>
      <c r="G52" s="71" t="s">
        <v>459</v>
      </c>
      <c r="I52" s="35" t="s">
        <v>448</v>
      </c>
    </row>
    <row r="53" spans="1:26" x14ac:dyDescent="0.3">
      <c r="A53" s="68" t="str">
        <f>A52</f>
        <v>Estudos e Projetos, Planos e Gerenciamento e outros correlatos</v>
      </c>
      <c r="B53" s="70" t="s">
        <v>482</v>
      </c>
      <c r="C53" s="68" t="str">
        <f t="shared" si="0"/>
        <v>Estudos e Projetos, Planos e Gerenciamento e outros correlatos-K3</v>
      </c>
      <c r="E53" s="71" t="s">
        <v>459</v>
      </c>
      <c r="F53" s="71">
        <v>0.12</v>
      </c>
      <c r="G53" s="71" t="s">
        <v>459</v>
      </c>
      <c r="I53" s="35" t="s">
        <v>448</v>
      </c>
      <c r="J53" s="205"/>
      <c r="K53" s="205"/>
      <c r="L53" s="205"/>
      <c r="M53" s="205"/>
      <c r="N53" s="94"/>
      <c r="O53" s="95"/>
      <c r="P53" s="96"/>
      <c r="Q53" s="97"/>
      <c r="R53" s="97"/>
      <c r="S53" s="97"/>
    </row>
    <row r="54" spans="1:26" ht="12.75" customHeight="1" x14ac:dyDescent="0.3">
      <c r="A54" s="68" t="str">
        <f>A53</f>
        <v>Estudos e Projetos, Planos e Gerenciamento e outros correlatos</v>
      </c>
      <c r="B54" s="75" t="s">
        <v>442</v>
      </c>
      <c r="C54" s="68" t="str">
        <f t="shared" si="0"/>
        <v>Estudos e Projetos, Planos e Gerenciamento e outros correlatos-BDI PAD</v>
      </c>
      <c r="E54" s="71" t="s">
        <v>459</v>
      </c>
      <c r="F54" s="71" t="s">
        <v>459</v>
      </c>
      <c r="G54" s="71" t="s">
        <v>459</v>
      </c>
      <c r="I54" s="35" t="s">
        <v>448</v>
      </c>
      <c r="J54" s="211" t="s">
        <v>483</v>
      </c>
      <c r="K54" s="211"/>
      <c r="L54" s="211"/>
      <c r="M54" s="211"/>
      <c r="O54" s="98"/>
      <c r="P54" s="98" t="s">
        <v>484</v>
      </c>
    </row>
    <row r="55" spans="1:26" x14ac:dyDescent="0.3">
      <c r="B55" s="75"/>
      <c r="E55" s="71"/>
      <c r="F55" s="71"/>
      <c r="G55" s="71"/>
      <c r="I55" s="35" t="s">
        <v>448</v>
      </c>
      <c r="J55" s="99" t="s">
        <v>403</v>
      </c>
      <c r="K55" s="100" t="str">
        <f t="array" ref="K55:K57">Import.RespOrçamento</f>
        <v xml:space="preserve">Aline Parizatto Brombrim </v>
      </c>
      <c r="L55" s="102"/>
      <c r="M55" s="102"/>
      <c r="N55" s="94"/>
      <c r="O55" s="99"/>
      <c r="P55" s="99" t="str">
        <f>"Nome:" &amp;  " " &amp; DADOS!F28</f>
        <v>Nome: Clóvis Coldibeli</v>
      </c>
    </row>
    <row r="56" spans="1:26" x14ac:dyDescent="0.3">
      <c r="A56" s="35"/>
      <c r="B56" s="35"/>
      <c r="C56" s="35"/>
      <c r="D56" s="35"/>
      <c r="E56" s="35"/>
      <c r="F56" s="35"/>
      <c r="G56" s="35"/>
      <c r="I56" s="35" t="s">
        <v>448</v>
      </c>
      <c r="J56" s="99" t="s">
        <v>404</v>
      </c>
      <c r="K56" s="100" t="str">
        <v>Arquiteta</v>
      </c>
      <c r="L56" s="102"/>
      <c r="M56" s="102"/>
      <c r="N56" s="94"/>
      <c r="O56" s="99"/>
      <c r="P56" s="99" t="str">
        <f>"Cargo:" &amp;  " " &amp; DADOS!F29</f>
        <v>Cargo: Presidente da Câmara</v>
      </c>
    </row>
    <row r="57" spans="1:26" x14ac:dyDescent="0.3">
      <c r="A57" s="35"/>
      <c r="B57" s="35"/>
      <c r="C57" s="35"/>
      <c r="D57" s="35"/>
      <c r="E57" s="35"/>
      <c r="F57" s="35"/>
      <c r="G57" s="35"/>
      <c r="I57" s="35" t="s">
        <v>448</v>
      </c>
      <c r="J57" s="99" t="s">
        <v>406</v>
      </c>
      <c r="K57" s="101" t="str">
        <v>SI16391083l00CT001</v>
      </c>
      <c r="L57" s="102"/>
      <c r="M57" s="102"/>
      <c r="N57" s="94"/>
      <c r="O57" s="99"/>
      <c r="P57" s="99" t="str">
        <f>"CNPJ:" &amp;  " " &amp; DADOS!F30</f>
        <v>CNPJ: 25.652.371/0001-89</v>
      </c>
    </row>
    <row r="58" spans="1:26" x14ac:dyDescent="0.3">
      <c r="A58" s="35"/>
      <c r="B58" s="35"/>
      <c r="C58" s="35"/>
      <c r="D58" s="35"/>
      <c r="E58" s="35"/>
      <c r="F58" s="35"/>
      <c r="G58" s="35"/>
      <c r="I58" s="35" t="s">
        <v>448</v>
      </c>
      <c r="J58" s="99"/>
      <c r="K58" s="103"/>
      <c r="L58" s="102"/>
      <c r="M58" s="102"/>
      <c r="N58" s="94"/>
    </row>
    <row r="59" spans="1:26" ht="15.6" hidden="1" x14ac:dyDescent="0.3">
      <c r="A59" s="35"/>
      <c r="B59" s="35"/>
      <c r="C59" s="35"/>
      <c r="D59" s="35"/>
      <c r="E59" s="35"/>
      <c r="F59" s="35"/>
      <c r="G59" s="35"/>
      <c r="I59" s="35" t="str">
        <f ca="1">IF($S$74=0,"","F")</f>
        <v/>
      </c>
      <c r="J59" s="194" t="s">
        <v>485</v>
      </c>
      <c r="K59" s="194"/>
      <c r="L59" s="194"/>
      <c r="M59" s="194"/>
      <c r="N59" s="194"/>
      <c r="O59" s="194"/>
      <c r="P59" s="194"/>
      <c r="Q59" s="194"/>
      <c r="R59" s="194"/>
      <c r="S59" s="194"/>
    </row>
    <row r="60" spans="1:26" hidden="1" x14ac:dyDescent="0.3">
      <c r="A60" s="35"/>
      <c r="B60" s="35"/>
      <c r="C60" s="35"/>
      <c r="D60" s="35"/>
      <c r="E60" s="35"/>
      <c r="F60" s="35"/>
      <c r="G60" s="35"/>
      <c r="I60" s="35" t="str">
        <f t="shared" ref="I60:I98" ca="1" si="1">IF($S$74=0,"","F")</f>
        <v/>
      </c>
    </row>
    <row r="61" spans="1:26" ht="13.2" hidden="1" x14ac:dyDescent="0.25">
      <c r="A61" s="35"/>
      <c r="B61" s="35"/>
      <c r="C61" s="35"/>
      <c r="D61" s="35"/>
      <c r="E61" s="35"/>
      <c r="F61" s="35"/>
      <c r="G61" s="35"/>
      <c r="I61" s="35" t="str">
        <f t="shared" ca="1" si="1"/>
        <v/>
      </c>
      <c r="J61" s="186" t="s">
        <v>451</v>
      </c>
      <c r="K61" s="186"/>
      <c r="L61" s="186"/>
      <c r="M61" s="186"/>
      <c r="N61" s="186"/>
      <c r="O61" s="186"/>
      <c r="P61" s="186"/>
      <c r="Q61" s="186"/>
      <c r="R61" s="186"/>
      <c r="S61" s="186"/>
    </row>
    <row r="62" spans="1:26" ht="13.2" hidden="1" x14ac:dyDescent="0.25">
      <c r="A62" s="35"/>
      <c r="B62" s="35"/>
      <c r="C62" s="35"/>
      <c r="D62" s="35"/>
      <c r="E62" s="35"/>
      <c r="F62" s="35"/>
      <c r="G62" s="35"/>
      <c r="I62" s="35" t="str">
        <f t="shared" ca="1" si="1"/>
        <v/>
      </c>
      <c r="J62" s="195" t="s">
        <v>486</v>
      </c>
      <c r="K62" s="195"/>
      <c r="L62" s="195"/>
      <c r="M62" s="195"/>
      <c r="N62" s="195"/>
      <c r="O62" s="195"/>
      <c r="P62" s="195"/>
      <c r="Q62" s="195"/>
      <c r="R62" s="195"/>
      <c r="S62" s="195"/>
    </row>
    <row r="63" spans="1:26" hidden="1" x14ac:dyDescent="0.3">
      <c r="A63" s="35"/>
      <c r="B63" s="35"/>
      <c r="C63" s="35"/>
      <c r="D63" s="35"/>
      <c r="E63" s="35"/>
      <c r="F63" s="35"/>
      <c r="G63" s="35"/>
      <c r="I63" s="35" t="str">
        <f t="shared" ca="1" si="1"/>
        <v/>
      </c>
    </row>
    <row r="64" spans="1:26" ht="12.75" hidden="1" customHeight="1" x14ac:dyDescent="0.25">
      <c r="A64" s="35"/>
      <c r="B64" s="35"/>
      <c r="C64" s="35"/>
      <c r="D64" s="35"/>
      <c r="E64" s="35"/>
      <c r="F64" s="35"/>
      <c r="G64" s="35"/>
      <c r="I64" s="35" t="str">
        <f t="shared" ca="1" si="1"/>
        <v/>
      </c>
      <c r="J64" s="196" t="s">
        <v>452</v>
      </c>
      <c r="K64" s="196"/>
      <c r="L64" s="196"/>
      <c r="M64" s="196"/>
      <c r="N64" s="196"/>
      <c r="O64" s="196"/>
      <c r="P64" s="196"/>
      <c r="Q64" s="196"/>
      <c r="R64" s="196" t="s">
        <v>453</v>
      </c>
      <c r="S64" s="197" t="s">
        <v>487</v>
      </c>
      <c r="U64" s="197" t="s">
        <v>454</v>
      </c>
      <c r="V64" s="197"/>
      <c r="W64" s="197"/>
      <c r="X64" s="190" t="s">
        <v>455</v>
      </c>
      <c r="Y64" s="190" t="s">
        <v>456</v>
      </c>
      <c r="Z64" s="190" t="s">
        <v>457</v>
      </c>
    </row>
    <row r="65" spans="1:26" ht="12.75" hidden="1" customHeight="1" x14ac:dyDescent="0.25">
      <c r="A65" s="35"/>
      <c r="B65" s="35"/>
      <c r="C65" s="35"/>
      <c r="D65" s="35"/>
      <c r="E65" s="35"/>
      <c r="F65" s="35"/>
      <c r="G65" s="35"/>
      <c r="I65" s="35" t="str">
        <f t="shared" ca="1" si="1"/>
        <v/>
      </c>
      <c r="J65" s="196"/>
      <c r="K65" s="196"/>
      <c r="L65" s="196"/>
      <c r="M65" s="196"/>
      <c r="N65" s="196"/>
      <c r="O65" s="196"/>
      <c r="P65" s="196"/>
      <c r="Q65" s="196"/>
      <c r="R65" s="196"/>
      <c r="S65" s="197"/>
      <c r="U65" s="197"/>
      <c r="V65" s="197"/>
      <c r="W65" s="197"/>
      <c r="X65" s="190"/>
      <c r="Y65" s="190"/>
      <c r="Z65" s="190"/>
    </row>
    <row r="66" spans="1:26" ht="15" hidden="1" customHeight="1" x14ac:dyDescent="0.25">
      <c r="A66" s="35"/>
      <c r="B66" s="35"/>
      <c r="C66" s="35"/>
      <c r="D66" s="35"/>
      <c r="E66" s="35"/>
      <c r="F66" s="35"/>
      <c r="G66" s="35"/>
      <c r="I66" s="35" t="str">
        <f t="shared" ca="1" si="1"/>
        <v/>
      </c>
      <c r="J66" s="191" t="str">
        <f>IF($J$19=$A$146,"Encargos Sociais incidentes sobre a mão de obra","Administração Central")</f>
        <v>Administração Central</v>
      </c>
      <c r="K66" s="191"/>
      <c r="L66" s="191"/>
      <c r="M66" s="191"/>
      <c r="N66" s="191"/>
      <c r="O66" s="191"/>
      <c r="P66" s="191"/>
      <c r="Q66" s="191"/>
      <c r="R66" s="78" t="str">
        <f>IF($J62=$A$146,"K1","AC")</f>
        <v>AC</v>
      </c>
      <c r="S66" s="79"/>
      <c r="U66" s="192" t="s">
        <v>459</v>
      </c>
      <c r="V66" s="192"/>
      <c r="W66" s="192"/>
      <c r="X66" s="80" t="e">
        <f>VLOOKUP(CONCATENATE(J62,"-",R66),$C$2:$G$138,3,FALSE)</f>
        <v>#N/A</v>
      </c>
      <c r="Y66" s="80" t="e">
        <f>VLOOKUP(CONCATENATE(J62,"-",R66),$C$2:$G$138,4,FALSE)</f>
        <v>#N/A</v>
      </c>
      <c r="Z66" s="80" t="e">
        <f>VLOOKUP(CONCATENATE(J62,"-",R66),$C$2:$G$138,5,FALSE)</f>
        <v>#N/A</v>
      </c>
    </row>
    <row r="67" spans="1:26" ht="15" hidden="1" customHeight="1" x14ac:dyDescent="0.25">
      <c r="A67" s="35"/>
      <c r="B67" s="35"/>
      <c r="C67" s="35"/>
      <c r="D67" s="35"/>
      <c r="E67" s="35"/>
      <c r="F67" s="35"/>
      <c r="G67" s="35"/>
      <c r="I67" s="35" t="str">
        <f t="shared" ca="1" si="1"/>
        <v/>
      </c>
      <c r="J67" s="191" t="str">
        <f>IF($J$19=$A$146,"Administração Central da empresa ou consultoria - overhead","Seguro e Garantia")</f>
        <v>Seguro e Garantia</v>
      </c>
      <c r="K67" s="191"/>
      <c r="L67" s="191"/>
      <c r="M67" s="191"/>
      <c r="N67" s="191"/>
      <c r="O67" s="191"/>
      <c r="P67" s="191"/>
      <c r="Q67" s="191"/>
      <c r="R67" s="78" t="str">
        <f>IF($J62=$A$146,"K2","SG")</f>
        <v>SG</v>
      </c>
      <c r="S67" s="79"/>
      <c r="U67" s="192" t="s">
        <v>459</v>
      </c>
      <c r="V67" s="192"/>
      <c r="W67" s="192"/>
      <c r="X67" s="80" t="e">
        <f>VLOOKUP(CONCATENATE(J62,"-",R67),$C$2:$G$138,3,FALSE)</f>
        <v>#N/A</v>
      </c>
      <c r="Y67" s="80" t="e">
        <f>VLOOKUP(CONCATENATE(J62,"-",R67),$C$2:$G$138,4,FALSE)</f>
        <v>#N/A</v>
      </c>
      <c r="Z67" s="80" t="e">
        <f>VLOOKUP(CONCATENATE(J62,"-",R67),$C$2:$G$138,5,FALSE)</f>
        <v>#N/A</v>
      </c>
    </row>
    <row r="68" spans="1:26" ht="15" hidden="1" customHeight="1" x14ac:dyDescent="0.25">
      <c r="A68" s="35"/>
      <c r="B68" s="35"/>
      <c r="C68" s="35"/>
      <c r="D68" s="35"/>
      <c r="E68" s="35"/>
      <c r="F68" s="35"/>
      <c r="G68" s="35"/>
      <c r="I68" s="35" t="str">
        <f t="shared" ca="1" si="1"/>
        <v/>
      </c>
      <c r="J68" s="191" t="str">
        <f>IF($J$19=$A$146,"","Risco")</f>
        <v>Risco</v>
      </c>
      <c r="K68" s="191"/>
      <c r="L68" s="191"/>
      <c r="M68" s="191"/>
      <c r="N68" s="191"/>
      <c r="O68" s="191"/>
      <c r="P68" s="191"/>
      <c r="Q68" s="191"/>
      <c r="R68" s="78" t="str">
        <f>IF($J62=$A$146,"","R")</f>
        <v>R</v>
      </c>
      <c r="S68" s="79"/>
      <c r="U68" s="192" t="s">
        <v>459</v>
      </c>
      <c r="V68" s="192"/>
      <c r="W68" s="192"/>
      <c r="X68" s="80" t="e">
        <f>VLOOKUP(CONCATENATE(J62,"-",R68),$C$2:$G$138,3,FALSE)</f>
        <v>#N/A</v>
      </c>
      <c r="Y68" s="80" t="e">
        <f>VLOOKUP(CONCATENATE(J62,"-",R68),$C$2:$G$138,4,FALSE)</f>
        <v>#N/A</v>
      </c>
      <c r="Z68" s="80" t="e">
        <f>VLOOKUP(CONCATENATE(J62,"-",R68),$C$2:$G$138,5,FALSE)</f>
        <v>#N/A</v>
      </c>
    </row>
    <row r="69" spans="1:26" ht="15" hidden="1" customHeight="1" x14ac:dyDescent="0.25">
      <c r="A69" s="35"/>
      <c r="B69" s="35"/>
      <c r="C69" s="35"/>
      <c r="D69" s="35"/>
      <c r="E69" s="35"/>
      <c r="F69" s="35"/>
      <c r="G69" s="35"/>
      <c r="I69" s="35" t="str">
        <f t="shared" ca="1" si="1"/>
        <v/>
      </c>
      <c r="J69" s="191" t="str">
        <f>IF($J$19=$A$146,"","Despesas Financeiras")</f>
        <v>Despesas Financeiras</v>
      </c>
      <c r="K69" s="191"/>
      <c r="L69" s="191"/>
      <c r="M69" s="191"/>
      <c r="N69" s="191"/>
      <c r="O69" s="191"/>
      <c r="P69" s="191"/>
      <c r="Q69" s="191"/>
      <c r="R69" s="78" t="str">
        <f>IF($J62=$A$146,"","DF")</f>
        <v>DF</v>
      </c>
      <c r="S69" s="79"/>
      <c r="U69" s="192" t="s">
        <v>459</v>
      </c>
      <c r="V69" s="192"/>
      <c r="W69" s="192"/>
      <c r="X69" s="80" t="e">
        <f>VLOOKUP(CONCATENATE(J62,"-",R69),$C$2:$G$138,3,FALSE)</f>
        <v>#N/A</v>
      </c>
      <c r="Y69" s="80" t="e">
        <f>VLOOKUP(CONCATENATE(J62,"-",R69),$C$2:$G$138,4,FALSE)</f>
        <v>#N/A</v>
      </c>
      <c r="Z69" s="80" t="e">
        <f>VLOOKUP(CONCATENATE(J62,"-",R69),$C$2:$G$138,5,FALSE)</f>
        <v>#N/A</v>
      </c>
    </row>
    <row r="70" spans="1:26" ht="15" hidden="1" customHeight="1" x14ac:dyDescent="0.25">
      <c r="A70" s="35"/>
      <c r="B70" s="35"/>
      <c r="C70" s="35"/>
      <c r="D70" s="35"/>
      <c r="E70" s="35"/>
      <c r="F70" s="35"/>
      <c r="G70" s="35"/>
      <c r="I70" s="35" t="str">
        <f t="shared" ca="1" si="1"/>
        <v/>
      </c>
      <c r="J70" s="191" t="str">
        <f>IF($J$19=$A$146,"Margem bruta da empresa de consultoria","Lucro")</f>
        <v>Lucro</v>
      </c>
      <c r="K70" s="191"/>
      <c r="L70" s="191"/>
      <c r="M70" s="191"/>
      <c r="N70" s="191"/>
      <c r="O70" s="191"/>
      <c r="P70" s="191"/>
      <c r="Q70" s="191"/>
      <c r="R70" s="78" t="str">
        <f>IF($J62=$A$146,"K3","L")</f>
        <v>L</v>
      </c>
      <c r="S70" s="79"/>
      <c r="U70" s="192" t="s">
        <v>459</v>
      </c>
      <c r="V70" s="192"/>
      <c r="W70" s="192"/>
      <c r="X70" s="80" t="e">
        <f>VLOOKUP(CONCATENATE(J62,"-",R70),$C$2:$G$138,3,FALSE)</f>
        <v>#N/A</v>
      </c>
      <c r="Y70" s="80" t="e">
        <f>VLOOKUP(CONCATENATE(J62,"-",R70),$C$2:$G$138,4,FALSE)</f>
        <v>#N/A</v>
      </c>
      <c r="Z70" s="80" t="e">
        <f>VLOOKUP(CONCATENATE(J62,"-",R70),$C$2:$G$138,5,FALSE)</f>
        <v>#N/A</v>
      </c>
    </row>
    <row r="71" spans="1:26" ht="15" hidden="1" customHeight="1" x14ac:dyDescent="0.25">
      <c r="A71" s="35"/>
      <c r="B71" s="35"/>
      <c r="C71" s="35"/>
      <c r="D71" s="35"/>
      <c r="E71" s="35"/>
      <c r="F71" s="35"/>
      <c r="G71" s="35"/>
      <c r="I71" s="35" t="str">
        <f t="shared" ca="1" si="1"/>
        <v/>
      </c>
      <c r="J71" s="191" t="s">
        <v>461</v>
      </c>
      <c r="K71" s="191"/>
      <c r="L71" s="191"/>
      <c r="M71" s="191"/>
      <c r="N71" s="191"/>
      <c r="O71" s="191"/>
      <c r="P71" s="191"/>
      <c r="Q71" s="191"/>
      <c r="R71" s="78" t="s">
        <v>462</v>
      </c>
      <c r="S71" s="79"/>
      <c r="U71" s="192" t="s">
        <v>459</v>
      </c>
      <c r="V71" s="192"/>
      <c r="W71" s="192"/>
      <c r="X71" s="80">
        <v>3.6499999999999998E-2</v>
      </c>
      <c r="Y71" s="80">
        <v>3.6499999999999998E-2</v>
      </c>
      <c r="Z71" s="80">
        <v>3.6499999999999998E-2</v>
      </c>
    </row>
    <row r="72" spans="1:26" ht="15" hidden="1" customHeight="1" x14ac:dyDescent="0.25">
      <c r="A72" s="35"/>
      <c r="B72" s="35"/>
      <c r="C72" s="35"/>
      <c r="D72" s="35"/>
      <c r="E72" s="35"/>
      <c r="F72" s="35"/>
      <c r="G72" s="35"/>
      <c r="I72" s="35" t="str">
        <f t="shared" ca="1" si="1"/>
        <v/>
      </c>
      <c r="J72" s="191" t="s">
        <v>463</v>
      </c>
      <c r="K72" s="191"/>
      <c r="L72" s="191"/>
      <c r="M72" s="191"/>
      <c r="N72" s="191"/>
      <c r="O72" s="191"/>
      <c r="P72" s="191"/>
      <c r="Q72" s="191"/>
      <c r="R72" s="78" t="s">
        <v>464</v>
      </c>
      <c r="S72" s="80">
        <f ca="1">IF(AND($J62&lt;&gt;$A$145,COUNTA(OFFSET(S65,1,0,6))&gt;0),$R$13*$R$12,0)</f>
        <v>0</v>
      </c>
      <c r="U72" s="192" t="s">
        <v>459</v>
      </c>
      <c r="V72" s="192"/>
      <c r="W72" s="192"/>
      <c r="X72" s="80">
        <v>0</v>
      </c>
      <c r="Y72" s="80">
        <v>2.5000000000000001E-2</v>
      </c>
      <c r="Z72" s="80">
        <v>0.05</v>
      </c>
    </row>
    <row r="73" spans="1:26" ht="15" hidden="1" customHeight="1" x14ac:dyDescent="0.25">
      <c r="A73" s="35"/>
      <c r="B73" s="35"/>
      <c r="C73" s="35"/>
      <c r="D73" s="35"/>
      <c r="E73" s="35"/>
      <c r="F73" s="35"/>
      <c r="G73" s="35"/>
      <c r="I73" s="35" t="str">
        <f t="shared" ca="1" si="1"/>
        <v/>
      </c>
      <c r="J73" s="191" t="s">
        <v>465</v>
      </c>
      <c r="K73" s="191"/>
      <c r="L73" s="191"/>
      <c r="M73" s="191"/>
      <c r="N73" s="191"/>
      <c r="O73" s="191"/>
      <c r="P73" s="191"/>
      <c r="Q73" s="191"/>
      <c r="R73" s="78" t="s">
        <v>466</v>
      </c>
      <c r="S73" s="80">
        <f ca="1">IF(BDI.Opcao&lt;&gt;"Desonerado",0,IF(AND($J62&lt;&gt;$A$145,COUNTA(OFFSET(S65,1,0,6))&gt;0),4.5%,0%))</f>
        <v>0</v>
      </c>
      <c r="U73" s="192" t="s">
        <v>459</v>
      </c>
      <c r="V73" s="192"/>
      <c r="W73" s="192"/>
      <c r="X73" s="81">
        <v>0</v>
      </c>
      <c r="Y73" s="81">
        <v>4.4999999999999998E-2</v>
      </c>
      <c r="Z73" s="81">
        <v>4.4999999999999998E-2</v>
      </c>
    </row>
    <row r="74" spans="1:26" ht="15" hidden="1" customHeight="1" x14ac:dyDescent="0.25">
      <c r="A74" s="35"/>
      <c r="B74" s="35"/>
      <c r="C74" s="35"/>
      <c r="D74" s="35"/>
      <c r="E74" s="35"/>
      <c r="F74" s="35"/>
      <c r="G74" s="35"/>
      <c r="I74" s="35" t="str">
        <f t="shared" ca="1" si="1"/>
        <v/>
      </c>
      <c r="J74" s="191" t="s">
        <v>467</v>
      </c>
      <c r="K74" s="191"/>
      <c r="L74" s="191"/>
      <c r="M74" s="191"/>
      <c r="N74" s="191"/>
      <c r="O74" s="191"/>
      <c r="P74" s="191"/>
      <c r="Q74" s="191"/>
      <c r="R74" s="82" t="s">
        <v>442</v>
      </c>
      <c r="S74" s="80">
        <f ca="1">IF($J62=$A$145,0,ROUND((((1+S66+S67+S68)*(1+S69)*(1+S70)/(1-(S71+S72)))-1),4))</f>
        <v>0</v>
      </c>
      <c r="U74" s="197" t="e">
        <f ca="1">IF(OR($J$19=$A$146,$J$19=$A$145,AND(S74&gt;=X74,S74&lt;=Z74)),"OK","FORA DO INTERVALO")</f>
        <v>#N/A</v>
      </c>
      <c r="V74" s="197"/>
      <c r="W74" s="197"/>
      <c r="X74" s="80" t="e">
        <f>IF($J62=$A$145,0,VLOOKUP(CONCATENATE($J62,"-",$R74),$C$2:$G$138,3,FALSE))</f>
        <v>#N/A</v>
      </c>
      <c r="Y74" s="80" t="e">
        <f>IF($J62=$A$145,0,VLOOKUP(CONCATENATE($J62,"-",$R74),$C$2:$G$138,4,FALSE))</f>
        <v>#N/A</v>
      </c>
      <c r="Z74" s="80" t="e">
        <f>IF($J62=$A$145,0,VLOOKUP(CONCATENATE($J62,"-",$R74),$C$2:$G$138,5,FALSE))</f>
        <v>#N/A</v>
      </c>
    </row>
    <row r="75" spans="1:26" ht="15" hidden="1" customHeight="1" x14ac:dyDescent="0.25">
      <c r="A75" s="35"/>
      <c r="B75" s="35"/>
      <c r="C75" s="35"/>
      <c r="D75" s="35"/>
      <c r="E75" s="35"/>
      <c r="F75" s="35"/>
      <c r="G75" s="35"/>
      <c r="I75" s="35" t="str">
        <f t="shared" ca="1" si="1"/>
        <v/>
      </c>
      <c r="J75" s="198" t="s">
        <v>468</v>
      </c>
      <c r="K75" s="198"/>
      <c r="L75" s="198"/>
      <c r="M75" s="198"/>
      <c r="N75" s="198"/>
      <c r="O75" s="198"/>
      <c r="P75" s="198"/>
      <c r="Q75" s="198"/>
      <c r="R75" s="83" t="s">
        <v>469</v>
      </c>
      <c r="S75" s="84">
        <f ca="1">IF($J62=$A$145,0,ROUND((((1+S66+S67+S68)*(1+S69)*(1+S70)/(1-(S71+S72+S73)))-1),4))</f>
        <v>0</v>
      </c>
    </row>
    <row r="76" spans="1:26" ht="25.5" hidden="1" customHeight="1" x14ac:dyDescent="0.3">
      <c r="A76" s="35"/>
      <c r="B76" s="35"/>
      <c r="C76" s="35"/>
      <c r="D76" s="35"/>
      <c r="E76" s="35"/>
      <c r="F76" s="35"/>
      <c r="G76" s="35"/>
      <c r="I76" s="35" t="str">
        <f t="shared" ca="1" si="1"/>
        <v/>
      </c>
    </row>
    <row r="77" spans="1:26" ht="15.6" hidden="1" x14ac:dyDescent="0.25">
      <c r="A77" s="35"/>
      <c r="B77" s="35"/>
      <c r="C77" s="35"/>
      <c r="D77" s="35"/>
      <c r="E77" s="35"/>
      <c r="F77" s="35"/>
      <c r="G77" s="35"/>
      <c r="I77" s="35" t="str">
        <f t="shared" ca="1" si="1"/>
        <v/>
      </c>
      <c r="J77" s="85" t="e">
        <f ca="1">IF(U74&lt;&gt;"ok","X","")</f>
        <v>#N/A</v>
      </c>
      <c r="K77" s="199" t="e">
        <f ca="1">IF(U74&lt;&gt;"ok","Anexo: Relatório Técnico Circunstanciado justificando a adoção do percentual de cada parcela do BDI.","")</f>
        <v>#N/A</v>
      </c>
      <c r="L77" s="199"/>
      <c r="M77" s="199"/>
      <c r="N77" s="199"/>
      <c r="O77" s="199"/>
      <c r="P77" s="199"/>
      <c r="Q77" s="199"/>
      <c r="R77" s="199"/>
      <c r="S77" s="199"/>
    </row>
    <row r="78" spans="1:26" hidden="1" x14ac:dyDescent="0.3">
      <c r="A78" s="35"/>
      <c r="B78" s="35"/>
      <c r="C78" s="35"/>
      <c r="D78" s="35"/>
      <c r="E78" s="35"/>
      <c r="F78" s="35"/>
      <c r="G78" s="35"/>
      <c r="I78" s="35" t="str">
        <f t="shared" ca="1" si="1"/>
        <v/>
      </c>
    </row>
    <row r="79" spans="1:26" hidden="1" x14ac:dyDescent="0.25">
      <c r="A79" s="35"/>
      <c r="B79" s="35"/>
      <c r="C79" s="35"/>
      <c r="D79" s="35"/>
      <c r="E79" s="35"/>
      <c r="F79" s="35"/>
      <c r="G79" s="35"/>
      <c r="I79" s="35" t="str">
        <f t="shared" ca="1" si="1"/>
        <v/>
      </c>
      <c r="J79" s="206" t="s">
        <v>471</v>
      </c>
      <c r="K79" s="206"/>
      <c r="L79" s="206"/>
      <c r="M79" s="206"/>
      <c r="N79" s="206"/>
      <c r="O79" s="206"/>
      <c r="P79" s="206"/>
      <c r="Q79" s="206"/>
      <c r="R79" s="206"/>
      <c r="S79" s="206"/>
    </row>
    <row r="80" spans="1:26" ht="15.6" hidden="1" x14ac:dyDescent="0.3">
      <c r="A80" s="35"/>
      <c r="B80" s="35"/>
      <c r="C80" s="35"/>
      <c r="D80" s="35"/>
      <c r="E80" s="35"/>
      <c r="F80" s="35"/>
      <c r="G80" s="35"/>
      <c r="I80" s="35" t="str">
        <f t="shared" ca="1" si="1"/>
        <v/>
      </c>
      <c r="J80" s="86"/>
      <c r="K80" s="86"/>
      <c r="L80" s="86"/>
      <c r="M80" s="207" t="s">
        <v>472</v>
      </c>
      <c r="N80" s="208" t="str">
        <f>IF($J62=$A$146,"(1+K1+K2)*(1+K3)","(1+AC + S + R + G)*(1 + DF)*(1+L)")</f>
        <v>(1+AC + S + R + G)*(1 + DF)*(1+L)</v>
      </c>
      <c r="O80" s="208"/>
      <c r="P80" s="208"/>
      <c r="Q80" s="209" t="s">
        <v>473</v>
      </c>
      <c r="R80" s="86"/>
      <c r="S80" s="86"/>
    </row>
    <row r="81" spans="1:19" ht="15.6" hidden="1" x14ac:dyDescent="0.25">
      <c r="A81" s="35"/>
      <c r="B81" s="35"/>
      <c r="C81" s="35"/>
      <c r="D81" s="35"/>
      <c r="E81" s="35"/>
      <c r="F81" s="35"/>
      <c r="G81" s="35"/>
      <c r="I81" s="35" t="str">
        <f t="shared" ca="1" si="1"/>
        <v/>
      </c>
      <c r="J81" s="86"/>
      <c r="K81" s="86"/>
      <c r="L81" s="86"/>
      <c r="M81" s="207"/>
      <c r="N81" s="210" t="s">
        <v>474</v>
      </c>
      <c r="O81" s="210"/>
      <c r="P81" s="210"/>
      <c r="Q81" s="209"/>
      <c r="R81" s="86"/>
      <c r="S81" s="86"/>
    </row>
    <row r="82" spans="1:19" ht="15" hidden="1" customHeight="1" x14ac:dyDescent="0.25">
      <c r="A82" s="35"/>
      <c r="B82" s="35"/>
      <c r="C82" s="35"/>
      <c r="D82" s="35"/>
      <c r="E82" s="35"/>
      <c r="F82" s="35"/>
      <c r="G82" s="35"/>
      <c r="I82" s="35" t="str">
        <f t="shared" ca="1" si="1"/>
        <v/>
      </c>
      <c r="J82" s="86"/>
      <c r="K82" s="86"/>
      <c r="L82" s="86"/>
      <c r="M82" s="87"/>
      <c r="N82" s="89"/>
      <c r="O82" s="89"/>
      <c r="P82" s="89"/>
      <c r="Q82" s="88"/>
      <c r="R82" s="86"/>
      <c r="S82" s="86"/>
    </row>
    <row r="83" spans="1:19" ht="50.25" hidden="1" customHeight="1" x14ac:dyDescent="0.25">
      <c r="A83" s="35"/>
      <c r="B83" s="35"/>
      <c r="C83" s="35"/>
      <c r="D83" s="35"/>
      <c r="E83" s="35"/>
      <c r="F83" s="35"/>
      <c r="G83" s="35"/>
      <c r="I83" s="35" t="str">
        <f t="shared" ca="1" si="1"/>
        <v/>
      </c>
      <c r="J83" s="200" t="str">
        <f>CONCATENATE("Declaro para os devidos fins que, conforme legislação tributária municipal, a base de cálculo deste tipo de obra corresponde à ",$R$12*100,"%, com a respectiva alíquota de ",$R$13*100,"%.")</f>
        <v>Declaro para os devidos fins que, conforme legislação tributária municipal, a base de cálculo deste tipo de obra corresponde à 50%, com a respectiva alíquota de 5%.</v>
      </c>
      <c r="K83" s="200"/>
      <c r="L83" s="200"/>
      <c r="M83" s="200"/>
      <c r="N83" s="200"/>
      <c r="O83" s="200"/>
      <c r="P83" s="200"/>
      <c r="Q83" s="200"/>
      <c r="R83" s="200"/>
      <c r="S83" s="200"/>
    </row>
    <row r="84" spans="1:19" hidden="1" x14ac:dyDescent="0.3">
      <c r="A84" s="35"/>
      <c r="B84" s="35"/>
      <c r="C84" s="35"/>
      <c r="D84" s="35"/>
      <c r="E84" s="35"/>
      <c r="F84" s="35"/>
      <c r="G84" s="35"/>
      <c r="I84" s="35" t="str">
        <f t="shared" ca="1" si="1"/>
        <v/>
      </c>
    </row>
    <row r="85" spans="1:19" ht="50.25" hidden="1" customHeight="1" x14ac:dyDescent="0.25">
      <c r="A85" s="35"/>
      <c r="B85" s="35"/>
      <c r="C85" s="35"/>
      <c r="D85" s="35"/>
      <c r="E85" s="35"/>
      <c r="F85" s="35"/>
      <c r="G85" s="35"/>
      <c r="I85" s="35" t="str">
        <f t="shared" ca="1" si="1"/>
        <v/>
      </c>
      <c r="J85" s="200" t="str">
        <f ca="1">CONCATENATE("Declaro para os devidos fins que o regime de Contribuição Previdenciária sobre a Receita Bruta adotado para elaboração do orçamento foi ",IF(DESONERACAO="Sim","COM","SEM")," Desoneração, e que esta é a alternativa mais adequada para a Administração Pública.")</f>
        <v>Declaro para os devidos fins que o regime de Contribuição Previdenciária sobre a Receita Bruta adotado para elaboração do orçamento foi SEM Desoneração, e que esta é a alternativa mais adequada para a Administração Pública.</v>
      </c>
      <c r="K85" s="200"/>
      <c r="L85" s="200"/>
      <c r="M85" s="200"/>
      <c r="N85" s="200"/>
      <c r="O85" s="200"/>
      <c r="P85" s="200"/>
      <c r="Q85" s="200"/>
      <c r="R85" s="200"/>
      <c r="S85" s="200"/>
    </row>
    <row r="86" spans="1:19" hidden="1" x14ac:dyDescent="0.3">
      <c r="A86" s="35"/>
      <c r="B86" s="35"/>
      <c r="C86" s="35"/>
      <c r="D86" s="35"/>
      <c r="E86" s="35"/>
      <c r="F86" s="35"/>
      <c r="G86" s="35"/>
      <c r="I86" s="35" t="str">
        <f t="shared" ca="1" si="1"/>
        <v/>
      </c>
    </row>
    <row r="87" spans="1:19" hidden="1" x14ac:dyDescent="0.3">
      <c r="A87" s="35"/>
      <c r="B87" s="35"/>
      <c r="C87" s="35"/>
      <c r="D87" s="35"/>
      <c r="E87" s="35"/>
      <c r="F87" s="35"/>
      <c r="G87" s="35"/>
      <c r="I87" s="35" t="str">
        <f t="shared" ca="1" si="1"/>
        <v/>
      </c>
      <c r="J87" s="68" t="s">
        <v>476</v>
      </c>
    </row>
    <row r="88" spans="1:19" ht="99.9" hidden="1" customHeight="1" x14ac:dyDescent="0.25">
      <c r="A88" s="35"/>
      <c r="B88" s="35"/>
      <c r="C88" s="35"/>
      <c r="D88" s="35"/>
      <c r="E88" s="35"/>
      <c r="F88" s="35"/>
      <c r="G88" s="35"/>
      <c r="I88" s="35" t="str">
        <f t="shared" ca="1" si="1"/>
        <v/>
      </c>
      <c r="J88" s="201"/>
      <c r="K88" s="201"/>
      <c r="L88" s="201"/>
      <c r="M88" s="201"/>
      <c r="N88" s="201"/>
      <c r="O88" s="201"/>
      <c r="P88" s="201"/>
      <c r="Q88" s="201"/>
      <c r="R88" s="201"/>
      <c r="S88" s="201"/>
    </row>
    <row r="89" spans="1:19" hidden="1" x14ac:dyDescent="0.3">
      <c r="A89" s="35"/>
      <c r="B89" s="35"/>
      <c r="C89" s="35"/>
      <c r="D89" s="35"/>
      <c r="E89" s="35"/>
      <c r="F89" s="35"/>
      <c r="G89" s="35"/>
      <c r="I89" s="35" t="str">
        <f t="shared" ca="1" si="1"/>
        <v/>
      </c>
    </row>
    <row r="90" spans="1:19" hidden="1" x14ac:dyDescent="0.3">
      <c r="A90" s="35"/>
      <c r="B90" s="35"/>
      <c r="C90" s="35"/>
      <c r="D90" s="35"/>
      <c r="E90" s="35"/>
      <c r="F90" s="35"/>
      <c r="G90" s="35"/>
      <c r="I90" s="35" t="str">
        <f t="shared" ca="1" si="1"/>
        <v/>
      </c>
      <c r="J90" s="202" t="str">
        <f>Import.Município</f>
        <v>Ouro Fino, MG</v>
      </c>
      <c r="K90" s="202"/>
      <c r="L90" s="202"/>
      <c r="M90" s="202"/>
      <c r="P90" s="203">
        <f>DADOS!$F$25</f>
        <v>46245</v>
      </c>
      <c r="Q90" s="203"/>
      <c r="R90" s="203"/>
      <c r="S90" s="203"/>
    </row>
    <row r="91" spans="1:19" hidden="1" x14ac:dyDescent="0.3">
      <c r="A91" s="35"/>
      <c r="B91" s="35"/>
      <c r="C91" s="35"/>
      <c r="D91" s="35"/>
      <c r="E91" s="35"/>
      <c r="F91" s="35"/>
      <c r="G91" s="35"/>
      <c r="I91" s="35" t="str">
        <f t="shared" ca="1" si="1"/>
        <v/>
      </c>
      <c r="J91" s="204" t="s">
        <v>480</v>
      </c>
      <c r="K91" s="204"/>
      <c r="L91" s="204"/>
      <c r="M91" s="204"/>
      <c r="O91" s="91"/>
      <c r="P91" s="92" t="s">
        <v>481</v>
      </c>
      <c r="Q91" s="93"/>
      <c r="R91" s="93"/>
      <c r="S91" s="93"/>
    </row>
    <row r="92" spans="1:19" ht="30" hidden="1" customHeight="1" x14ac:dyDescent="0.3">
      <c r="A92" s="35"/>
      <c r="B92" s="35"/>
      <c r="C92" s="35"/>
      <c r="D92" s="35"/>
      <c r="E92" s="35"/>
      <c r="F92" s="35"/>
      <c r="G92" s="35"/>
      <c r="I92" s="35" t="str">
        <f t="shared" ca="1" si="1"/>
        <v/>
      </c>
    </row>
    <row r="93" spans="1:19" hidden="1" x14ac:dyDescent="0.3">
      <c r="A93" s="35"/>
      <c r="B93" s="35"/>
      <c r="C93" s="35"/>
      <c r="D93" s="35"/>
      <c r="E93" s="35"/>
      <c r="F93" s="35"/>
      <c r="G93" s="35"/>
      <c r="I93" s="35" t="str">
        <f t="shared" ca="1" si="1"/>
        <v/>
      </c>
      <c r="J93" s="205"/>
      <c r="K93" s="205"/>
      <c r="L93" s="205"/>
      <c r="M93" s="205"/>
      <c r="N93" s="94"/>
    </row>
    <row r="94" spans="1:19" hidden="1" x14ac:dyDescent="0.3">
      <c r="A94" s="35"/>
      <c r="B94" s="35"/>
      <c r="C94" s="35"/>
      <c r="D94" s="35"/>
      <c r="E94" s="35"/>
      <c r="F94" s="35"/>
      <c r="G94" s="35"/>
      <c r="I94" s="35" t="str">
        <f t="shared" ca="1" si="1"/>
        <v/>
      </c>
      <c r="J94" s="211" t="s">
        <v>483</v>
      </c>
      <c r="K94" s="211"/>
      <c r="L94" s="211"/>
      <c r="M94" s="211"/>
    </row>
    <row r="95" spans="1:19" hidden="1" x14ac:dyDescent="0.3">
      <c r="A95" s="35"/>
      <c r="B95" s="35"/>
      <c r="C95" s="35"/>
      <c r="D95" s="35"/>
      <c r="E95" s="35"/>
      <c r="F95" s="35"/>
      <c r="G95" s="35"/>
      <c r="I95" s="35" t="str">
        <f t="shared" ca="1" si="1"/>
        <v/>
      </c>
      <c r="J95" s="99" t="s">
        <v>403</v>
      </c>
      <c r="K95" s="100" t="str">
        <f t="array" ref="K95:K97">Import.RespOrçamento</f>
        <v xml:space="preserve">Aline Parizatto Brombrim </v>
      </c>
      <c r="L95" s="102"/>
      <c r="M95" s="102"/>
      <c r="N95" s="94"/>
    </row>
    <row r="96" spans="1:19" hidden="1" x14ac:dyDescent="0.3">
      <c r="A96" s="35"/>
      <c r="B96" s="35"/>
      <c r="C96" s="35"/>
      <c r="D96" s="35"/>
      <c r="E96" s="35"/>
      <c r="F96" s="35"/>
      <c r="G96" s="35"/>
      <c r="I96" s="35" t="str">
        <f t="shared" ca="1" si="1"/>
        <v/>
      </c>
      <c r="J96" s="99" t="s">
        <v>404</v>
      </c>
      <c r="K96" s="100" t="str">
        <v>Arquiteta</v>
      </c>
      <c r="L96" s="102"/>
      <c r="M96" s="102"/>
      <c r="N96" s="94"/>
    </row>
    <row r="97" spans="1:26" hidden="1" x14ac:dyDescent="0.3">
      <c r="A97" s="35"/>
      <c r="B97" s="35"/>
      <c r="C97" s="35"/>
      <c r="D97" s="35"/>
      <c r="E97" s="35"/>
      <c r="F97" s="35"/>
      <c r="G97" s="35"/>
      <c r="I97" s="35" t="str">
        <f t="shared" ca="1" si="1"/>
        <v/>
      </c>
      <c r="J97" s="99" t="s">
        <v>406</v>
      </c>
      <c r="K97" s="100" t="str">
        <v>SI16391083l00CT001</v>
      </c>
      <c r="L97" s="102"/>
      <c r="M97" s="102"/>
      <c r="N97" s="94"/>
    </row>
    <row r="98" spans="1:26" hidden="1" x14ac:dyDescent="0.3">
      <c r="A98" s="35"/>
      <c r="B98" s="35"/>
      <c r="C98" s="35"/>
      <c r="D98" s="35"/>
      <c r="E98" s="35"/>
      <c r="F98" s="35"/>
      <c r="G98" s="35"/>
      <c r="I98" s="35" t="str">
        <f t="shared" ca="1" si="1"/>
        <v/>
      </c>
      <c r="J98" s="99"/>
      <c r="K98" s="103"/>
      <c r="L98" s="102"/>
      <c r="M98" s="102"/>
      <c r="N98" s="94"/>
    </row>
    <row r="99" spans="1:26" ht="15.6" hidden="1" x14ac:dyDescent="0.3">
      <c r="A99" s="35"/>
      <c r="B99" s="35"/>
      <c r="C99" s="35"/>
      <c r="D99" s="35"/>
      <c r="E99" s="35"/>
      <c r="F99" s="35"/>
      <c r="G99" s="35"/>
      <c r="I99" s="35" t="str">
        <f ca="1">IF($S$114=0,"","F")</f>
        <v/>
      </c>
      <c r="J99" s="194" t="s">
        <v>488</v>
      </c>
      <c r="K99" s="194"/>
      <c r="L99" s="194"/>
      <c r="M99" s="194"/>
      <c r="N99" s="194"/>
      <c r="O99" s="194"/>
      <c r="P99" s="194"/>
      <c r="Q99" s="194"/>
      <c r="R99" s="194"/>
      <c r="S99" s="194"/>
    </row>
    <row r="100" spans="1:26" hidden="1" x14ac:dyDescent="0.3">
      <c r="A100" s="35"/>
      <c r="B100" s="35"/>
      <c r="C100" s="35"/>
      <c r="D100" s="35"/>
      <c r="E100" s="35"/>
      <c r="F100" s="35"/>
      <c r="G100" s="35"/>
      <c r="I100" s="35" t="str">
        <f t="shared" ref="I100:I137" ca="1" si="2">IF($S$114=0,"","F")</f>
        <v/>
      </c>
    </row>
    <row r="101" spans="1:26" ht="13.2" hidden="1" x14ac:dyDescent="0.25">
      <c r="A101" s="35"/>
      <c r="B101" s="35"/>
      <c r="C101" s="35"/>
      <c r="D101" s="35"/>
      <c r="E101" s="35"/>
      <c r="F101" s="35"/>
      <c r="G101" s="35"/>
      <c r="I101" s="35" t="str">
        <f t="shared" ca="1" si="2"/>
        <v/>
      </c>
      <c r="J101" s="186" t="s">
        <v>451</v>
      </c>
      <c r="K101" s="186"/>
      <c r="L101" s="186"/>
      <c r="M101" s="186"/>
      <c r="N101" s="186"/>
      <c r="O101" s="186"/>
      <c r="P101" s="186"/>
      <c r="Q101" s="186"/>
      <c r="R101" s="186"/>
      <c r="S101" s="186"/>
    </row>
    <row r="102" spans="1:26" ht="13.2" hidden="1" x14ac:dyDescent="0.25">
      <c r="A102" s="35"/>
      <c r="B102" s="35"/>
      <c r="C102" s="35"/>
      <c r="D102" s="35"/>
      <c r="E102" s="35"/>
      <c r="F102" s="35"/>
      <c r="G102" s="35"/>
      <c r="I102" s="35" t="str">
        <f t="shared" ca="1" si="2"/>
        <v/>
      </c>
      <c r="J102" s="195" t="s">
        <v>486</v>
      </c>
      <c r="K102" s="195"/>
      <c r="L102" s="195"/>
      <c r="M102" s="195"/>
      <c r="N102" s="195"/>
      <c r="O102" s="195"/>
      <c r="P102" s="195"/>
      <c r="Q102" s="195"/>
      <c r="R102" s="195"/>
      <c r="S102" s="195"/>
    </row>
    <row r="103" spans="1:26" hidden="1" x14ac:dyDescent="0.3">
      <c r="A103" s="35"/>
      <c r="B103" s="35"/>
      <c r="C103" s="35"/>
      <c r="D103" s="35"/>
      <c r="E103" s="35"/>
      <c r="F103" s="35"/>
      <c r="G103" s="35"/>
      <c r="I103" s="35" t="str">
        <f t="shared" ca="1" si="2"/>
        <v/>
      </c>
    </row>
    <row r="104" spans="1:26" ht="12.75" hidden="1" customHeight="1" x14ac:dyDescent="0.25">
      <c r="A104" s="35"/>
      <c r="B104" s="35"/>
      <c r="C104" s="35"/>
      <c r="D104" s="35"/>
      <c r="E104" s="35"/>
      <c r="F104" s="35"/>
      <c r="G104" s="35"/>
      <c r="I104" s="35" t="str">
        <f t="shared" ca="1" si="2"/>
        <v/>
      </c>
      <c r="J104" s="196" t="s">
        <v>452</v>
      </c>
      <c r="K104" s="196"/>
      <c r="L104" s="196"/>
      <c r="M104" s="196"/>
      <c r="N104" s="196"/>
      <c r="O104" s="196"/>
      <c r="P104" s="196"/>
      <c r="Q104" s="196"/>
      <c r="R104" s="196" t="s">
        <v>453</v>
      </c>
      <c r="S104" s="197" t="s">
        <v>487</v>
      </c>
      <c r="U104" s="197" t="s">
        <v>454</v>
      </c>
      <c r="V104" s="197"/>
      <c r="W104" s="197"/>
      <c r="X104" s="190" t="s">
        <v>455</v>
      </c>
      <c r="Y104" s="190" t="s">
        <v>456</v>
      </c>
      <c r="Z104" s="190" t="s">
        <v>457</v>
      </c>
    </row>
    <row r="105" spans="1:26" ht="12.75" hidden="1" customHeight="1" x14ac:dyDescent="0.25">
      <c r="A105" s="35"/>
      <c r="B105" s="35"/>
      <c r="C105" s="35"/>
      <c r="D105" s="35"/>
      <c r="E105" s="35"/>
      <c r="F105" s="35"/>
      <c r="G105" s="35"/>
      <c r="I105" s="35" t="str">
        <f t="shared" ca="1" si="2"/>
        <v/>
      </c>
      <c r="J105" s="196"/>
      <c r="K105" s="196"/>
      <c r="L105" s="196"/>
      <c r="M105" s="196"/>
      <c r="N105" s="196"/>
      <c r="O105" s="196"/>
      <c r="P105" s="196"/>
      <c r="Q105" s="196"/>
      <c r="R105" s="196"/>
      <c r="S105" s="197"/>
      <c r="U105" s="197"/>
      <c r="V105" s="197"/>
      <c r="W105" s="197"/>
      <c r="X105" s="190"/>
      <c r="Y105" s="190"/>
      <c r="Z105" s="190"/>
    </row>
    <row r="106" spans="1:26" ht="15" hidden="1" customHeight="1" x14ac:dyDescent="0.25">
      <c r="A106" s="35"/>
      <c r="B106" s="35"/>
      <c r="C106" s="35"/>
      <c r="D106" s="35"/>
      <c r="E106" s="35"/>
      <c r="F106" s="35"/>
      <c r="G106" s="35"/>
      <c r="I106" s="35" t="str">
        <f t="shared" ca="1" si="2"/>
        <v/>
      </c>
      <c r="J106" s="191" t="str">
        <f>IF($J$19=$A$146,"Encargos Sociais incidentes sobre a mão de obra","Administração Central")</f>
        <v>Administração Central</v>
      </c>
      <c r="K106" s="191"/>
      <c r="L106" s="191"/>
      <c r="M106" s="191"/>
      <c r="N106" s="191"/>
      <c r="O106" s="191"/>
      <c r="P106" s="191"/>
      <c r="Q106" s="191"/>
      <c r="R106" s="78" t="str">
        <f>IF($J102=$A$146,"K1","AC")</f>
        <v>AC</v>
      </c>
      <c r="S106" s="79"/>
      <c r="U106" s="192" t="s">
        <v>459</v>
      </c>
      <c r="V106" s="192"/>
      <c r="W106" s="192"/>
      <c r="X106" s="80" t="e">
        <f>VLOOKUP(CONCATENATE(J102,"-",R106),$C$2:$G$138,3,FALSE)</f>
        <v>#N/A</v>
      </c>
      <c r="Y106" s="80" t="e">
        <f>VLOOKUP(CONCATENATE(J102,"-",R106),$C$2:$G$138,4,FALSE)</f>
        <v>#N/A</v>
      </c>
      <c r="Z106" s="80" t="e">
        <f>VLOOKUP(CONCATENATE(J102,"-",R106),$C$2:$G$138,5,FALSE)</f>
        <v>#N/A</v>
      </c>
    </row>
    <row r="107" spans="1:26" ht="15" hidden="1" customHeight="1" x14ac:dyDescent="0.25">
      <c r="A107" s="35"/>
      <c r="B107" s="35"/>
      <c r="C107" s="35"/>
      <c r="D107" s="35"/>
      <c r="E107" s="35"/>
      <c r="F107" s="35"/>
      <c r="G107" s="35"/>
      <c r="I107" s="35" t="str">
        <f t="shared" ca="1" si="2"/>
        <v/>
      </c>
      <c r="J107" s="191" t="str">
        <f>IF($J$19=$A$146,"Administração Central da empresa ou consultoria - overhead","Seguro e Garantia")</f>
        <v>Seguro e Garantia</v>
      </c>
      <c r="K107" s="191"/>
      <c r="L107" s="191"/>
      <c r="M107" s="191"/>
      <c r="N107" s="191"/>
      <c r="O107" s="191"/>
      <c r="P107" s="191"/>
      <c r="Q107" s="191"/>
      <c r="R107" s="78" t="str">
        <f>IF($J102=$A$146,"K2","SG")</f>
        <v>SG</v>
      </c>
      <c r="S107" s="79"/>
      <c r="U107" s="192" t="s">
        <v>459</v>
      </c>
      <c r="V107" s="192"/>
      <c r="W107" s="192"/>
      <c r="X107" s="80" t="e">
        <f>VLOOKUP(CONCATENATE(J102,"-",R107),$C$2:$G$138,3,FALSE)</f>
        <v>#N/A</v>
      </c>
      <c r="Y107" s="80" t="e">
        <f>VLOOKUP(CONCATENATE(J102,"-",R107),$C$2:$G$138,4,FALSE)</f>
        <v>#N/A</v>
      </c>
      <c r="Z107" s="80" t="e">
        <f>VLOOKUP(CONCATENATE(J102,"-",R107),$C$2:$G$138,5,FALSE)</f>
        <v>#N/A</v>
      </c>
    </row>
    <row r="108" spans="1:26" ht="15" hidden="1" customHeight="1" x14ac:dyDescent="0.25">
      <c r="A108" s="35"/>
      <c r="B108" s="35"/>
      <c r="C108" s="35"/>
      <c r="D108" s="35"/>
      <c r="E108" s="35"/>
      <c r="F108" s="35"/>
      <c r="G108" s="35"/>
      <c r="I108" s="35" t="str">
        <f t="shared" ca="1" si="2"/>
        <v/>
      </c>
      <c r="J108" s="191" t="str">
        <f>IF($J$19=$A$146,"","Risco")</f>
        <v>Risco</v>
      </c>
      <c r="K108" s="191"/>
      <c r="L108" s="191"/>
      <c r="M108" s="191"/>
      <c r="N108" s="191"/>
      <c r="O108" s="191"/>
      <c r="P108" s="191"/>
      <c r="Q108" s="191"/>
      <c r="R108" s="78" t="str">
        <f>IF($J102=$A$146,"","R")</f>
        <v>R</v>
      </c>
      <c r="S108" s="79"/>
      <c r="U108" s="192" t="s">
        <v>459</v>
      </c>
      <c r="V108" s="192"/>
      <c r="W108" s="192"/>
      <c r="X108" s="80" t="e">
        <f>VLOOKUP(CONCATENATE(J102,"-",R108),$C$2:$G$138,3,FALSE)</f>
        <v>#N/A</v>
      </c>
      <c r="Y108" s="80" t="e">
        <f>VLOOKUP(CONCATENATE(J102,"-",R108),$C$2:$G$138,4,FALSE)</f>
        <v>#N/A</v>
      </c>
      <c r="Z108" s="80" t="e">
        <f>VLOOKUP(CONCATENATE(J102,"-",R108),$C$2:$G$138,5,FALSE)</f>
        <v>#N/A</v>
      </c>
    </row>
    <row r="109" spans="1:26" ht="15" hidden="1" customHeight="1" x14ac:dyDescent="0.25">
      <c r="A109" s="35"/>
      <c r="B109" s="35"/>
      <c r="C109" s="35"/>
      <c r="D109" s="35"/>
      <c r="E109" s="35"/>
      <c r="F109" s="35"/>
      <c r="G109" s="35"/>
      <c r="I109" s="35" t="str">
        <f t="shared" ca="1" si="2"/>
        <v/>
      </c>
      <c r="J109" s="191" t="str">
        <f>IF($J$19=$A$146,"","Despesas Financeiras")</f>
        <v>Despesas Financeiras</v>
      </c>
      <c r="K109" s="191"/>
      <c r="L109" s="191"/>
      <c r="M109" s="191"/>
      <c r="N109" s="191"/>
      <c r="O109" s="191"/>
      <c r="P109" s="191"/>
      <c r="Q109" s="191"/>
      <c r="R109" s="78" t="str">
        <f>IF($J102=$A$146,"","DF")</f>
        <v>DF</v>
      </c>
      <c r="S109" s="79"/>
      <c r="U109" s="192" t="s">
        <v>459</v>
      </c>
      <c r="V109" s="192"/>
      <c r="W109" s="192"/>
      <c r="X109" s="80" t="e">
        <f>VLOOKUP(CONCATENATE(J102,"-",R109),$C$2:$G$138,3,FALSE)</f>
        <v>#N/A</v>
      </c>
      <c r="Y109" s="80" t="e">
        <f>VLOOKUP(CONCATENATE(J102,"-",R109),$C$2:$G$138,4,FALSE)</f>
        <v>#N/A</v>
      </c>
      <c r="Z109" s="80" t="e">
        <f>VLOOKUP(CONCATENATE(J102,"-",R109),$C$2:$G$138,5,FALSE)</f>
        <v>#N/A</v>
      </c>
    </row>
    <row r="110" spans="1:26" ht="15" hidden="1" customHeight="1" x14ac:dyDescent="0.25">
      <c r="A110" s="35"/>
      <c r="B110" s="35"/>
      <c r="C110" s="35"/>
      <c r="D110" s="35"/>
      <c r="E110" s="35"/>
      <c r="F110" s="35"/>
      <c r="G110" s="35"/>
      <c r="I110" s="35" t="str">
        <f t="shared" ca="1" si="2"/>
        <v/>
      </c>
      <c r="J110" s="191" t="str">
        <f>IF($J$19=$A$146,"Margem bruta da empresa de consultoria","Lucro")</f>
        <v>Lucro</v>
      </c>
      <c r="K110" s="191"/>
      <c r="L110" s="191"/>
      <c r="M110" s="191"/>
      <c r="N110" s="191"/>
      <c r="O110" s="191"/>
      <c r="P110" s="191"/>
      <c r="Q110" s="191"/>
      <c r="R110" s="78" t="str">
        <f>IF($J102=$A$146,"K3","L")</f>
        <v>L</v>
      </c>
      <c r="S110" s="79"/>
      <c r="U110" s="192" t="s">
        <v>459</v>
      </c>
      <c r="V110" s="192"/>
      <c r="W110" s="192"/>
      <c r="X110" s="80" t="e">
        <f>VLOOKUP(CONCATENATE(J102,"-",R110),$C$2:$G$138,3,FALSE)</f>
        <v>#N/A</v>
      </c>
      <c r="Y110" s="80" t="e">
        <f>VLOOKUP(CONCATENATE(J102,"-",R110),$C$2:$G$138,4,FALSE)</f>
        <v>#N/A</v>
      </c>
      <c r="Z110" s="80" t="e">
        <f>VLOOKUP(CONCATENATE(J102,"-",R110),$C$2:$G$138,5,FALSE)</f>
        <v>#N/A</v>
      </c>
    </row>
    <row r="111" spans="1:26" ht="15" hidden="1" customHeight="1" x14ac:dyDescent="0.25">
      <c r="A111" s="35"/>
      <c r="B111" s="35"/>
      <c r="C111" s="35"/>
      <c r="D111" s="35"/>
      <c r="E111" s="35"/>
      <c r="F111" s="35"/>
      <c r="G111" s="35"/>
      <c r="I111" s="35" t="str">
        <f t="shared" ca="1" si="2"/>
        <v/>
      </c>
      <c r="J111" s="191" t="s">
        <v>461</v>
      </c>
      <c r="K111" s="191"/>
      <c r="L111" s="191"/>
      <c r="M111" s="191"/>
      <c r="N111" s="191"/>
      <c r="O111" s="191"/>
      <c r="P111" s="191"/>
      <c r="Q111" s="191"/>
      <c r="R111" s="78" t="s">
        <v>462</v>
      </c>
      <c r="S111" s="79"/>
      <c r="U111" s="192" t="s">
        <v>459</v>
      </c>
      <c r="V111" s="192"/>
      <c r="W111" s="192"/>
      <c r="X111" s="80">
        <v>3.6499999999999998E-2</v>
      </c>
      <c r="Y111" s="80">
        <v>3.6499999999999998E-2</v>
      </c>
      <c r="Z111" s="80">
        <v>3.6499999999999998E-2</v>
      </c>
    </row>
    <row r="112" spans="1:26" ht="15" hidden="1" customHeight="1" x14ac:dyDescent="0.25">
      <c r="A112" s="35"/>
      <c r="B112" s="35"/>
      <c r="C112" s="35"/>
      <c r="D112" s="35"/>
      <c r="E112" s="35"/>
      <c r="F112" s="35"/>
      <c r="G112" s="35"/>
      <c r="I112" s="35" t="str">
        <f t="shared" ca="1" si="2"/>
        <v/>
      </c>
      <c r="J112" s="191" t="s">
        <v>463</v>
      </c>
      <c r="K112" s="191"/>
      <c r="L112" s="191"/>
      <c r="M112" s="191"/>
      <c r="N112" s="191"/>
      <c r="O112" s="191"/>
      <c r="P112" s="191"/>
      <c r="Q112" s="191"/>
      <c r="R112" s="78" t="s">
        <v>464</v>
      </c>
      <c r="S112" s="80">
        <f ca="1">IF(AND($J102&lt;&gt;$A$145,COUNTA(OFFSET(S105,1,0,6))&gt;0),$R$13*$R$12,0)</f>
        <v>0</v>
      </c>
      <c r="U112" s="192" t="s">
        <v>459</v>
      </c>
      <c r="V112" s="192"/>
      <c r="W112" s="192"/>
      <c r="X112" s="80">
        <v>0</v>
      </c>
      <c r="Y112" s="80">
        <v>2.5000000000000001E-2</v>
      </c>
      <c r="Z112" s="80">
        <v>0.05</v>
      </c>
    </row>
    <row r="113" spans="1:26" ht="15" hidden="1" customHeight="1" x14ac:dyDescent="0.25">
      <c r="A113" s="35"/>
      <c r="B113" s="35"/>
      <c r="C113" s="35"/>
      <c r="D113" s="35"/>
      <c r="E113" s="35"/>
      <c r="F113" s="35"/>
      <c r="G113" s="35"/>
      <c r="I113" s="35" t="str">
        <f t="shared" ca="1" si="2"/>
        <v/>
      </c>
      <c r="J113" s="191" t="s">
        <v>465</v>
      </c>
      <c r="K113" s="191"/>
      <c r="L113" s="191"/>
      <c r="M113" s="191"/>
      <c r="N113" s="191"/>
      <c r="O113" s="191"/>
      <c r="P113" s="191"/>
      <c r="Q113" s="191"/>
      <c r="R113" s="78" t="s">
        <v>466</v>
      </c>
      <c r="S113" s="80">
        <f ca="1">IF(BDI.Opcao&lt;&gt;"Desonerado",0,IF(AND($J102&lt;&gt;$A$145,COUNTA(OFFSET(S105,1,0,6))&gt;0),4.5%,0%))</f>
        <v>0</v>
      </c>
      <c r="U113" s="192" t="s">
        <v>459</v>
      </c>
      <c r="V113" s="192"/>
      <c r="W113" s="192"/>
      <c r="X113" s="81">
        <v>0</v>
      </c>
      <c r="Y113" s="81">
        <v>4.4999999999999998E-2</v>
      </c>
      <c r="Z113" s="81">
        <v>4.4999999999999998E-2</v>
      </c>
    </row>
    <row r="114" spans="1:26" ht="15" hidden="1" customHeight="1" x14ac:dyDescent="0.25">
      <c r="A114" s="35"/>
      <c r="B114" s="35"/>
      <c r="C114" s="35"/>
      <c r="D114" s="35"/>
      <c r="E114" s="35"/>
      <c r="F114" s="35"/>
      <c r="G114" s="35"/>
      <c r="I114" s="35" t="str">
        <f t="shared" ca="1" si="2"/>
        <v/>
      </c>
      <c r="J114" s="191" t="s">
        <v>467</v>
      </c>
      <c r="K114" s="191"/>
      <c r="L114" s="191"/>
      <c r="M114" s="191"/>
      <c r="N114" s="191"/>
      <c r="O114" s="191"/>
      <c r="P114" s="191"/>
      <c r="Q114" s="191"/>
      <c r="R114" s="82" t="s">
        <v>442</v>
      </c>
      <c r="S114" s="80">
        <f ca="1">IF($J102=$A$145,0,ROUND((((1+S106+S107+S108)*(1+S109)*(1+S110)/(1-(S111+S112)))-1),4))</f>
        <v>0</v>
      </c>
      <c r="U114" s="197" t="e">
        <f ca="1">IF(OR($J$19=$A$146,$J$19=$A$145,AND(S114&gt;=X114,S114&lt;=Z114)),"OK","FORA DO INTERVALO")</f>
        <v>#N/A</v>
      </c>
      <c r="V114" s="197"/>
      <c r="W114" s="197"/>
      <c r="X114" s="80" t="e">
        <f>IF($J102=$A$145,0,VLOOKUP(CONCATENATE($J102,"-",$R114),$C$2:$G$138,3,FALSE))</f>
        <v>#N/A</v>
      </c>
      <c r="Y114" s="80" t="e">
        <f>IF($J102=$A$145,0,VLOOKUP(CONCATENATE($J102,"-",$R114),$C$2:$G$138,4,FALSE))</f>
        <v>#N/A</v>
      </c>
      <c r="Z114" s="80" t="e">
        <f>IF($J102=$A$145,0,VLOOKUP(CONCATENATE($J102,"-",$R114),$C$2:$G$138,5,FALSE))</f>
        <v>#N/A</v>
      </c>
    </row>
    <row r="115" spans="1:26" ht="15" hidden="1" customHeight="1" x14ac:dyDescent="0.25">
      <c r="A115" s="35"/>
      <c r="B115" s="35"/>
      <c r="C115" s="35"/>
      <c r="D115" s="35"/>
      <c r="E115" s="35"/>
      <c r="F115" s="35"/>
      <c r="G115" s="35"/>
      <c r="I115" s="35" t="str">
        <f t="shared" ca="1" si="2"/>
        <v/>
      </c>
      <c r="J115" s="198" t="s">
        <v>468</v>
      </c>
      <c r="K115" s="198"/>
      <c r="L115" s="198"/>
      <c r="M115" s="198"/>
      <c r="N115" s="198"/>
      <c r="O115" s="198"/>
      <c r="P115" s="198"/>
      <c r="Q115" s="198"/>
      <c r="R115" s="83" t="s">
        <v>469</v>
      </c>
      <c r="S115" s="84">
        <f ca="1">IF($J102=$A$145,0,ROUND((((1+S106+S107+S108)*(1+S109)*(1+S110)/(1-(S111+S112+S113)))-1),4))</f>
        <v>0</v>
      </c>
    </row>
    <row r="116" spans="1:26" ht="25.5" hidden="1" customHeight="1" x14ac:dyDescent="0.3">
      <c r="A116" s="35"/>
      <c r="B116" s="35"/>
      <c r="C116" s="35"/>
      <c r="D116" s="35"/>
      <c r="E116" s="35"/>
      <c r="F116" s="35"/>
      <c r="G116" s="35"/>
      <c r="I116" s="35" t="str">
        <f t="shared" ca="1" si="2"/>
        <v/>
      </c>
    </row>
    <row r="117" spans="1:26" ht="15.6" hidden="1" x14ac:dyDescent="0.25">
      <c r="A117" s="35"/>
      <c r="B117" s="35"/>
      <c r="C117" s="35"/>
      <c r="D117" s="35"/>
      <c r="E117" s="35"/>
      <c r="F117" s="35"/>
      <c r="G117" s="35"/>
      <c r="I117" s="35" t="str">
        <f t="shared" ca="1" si="2"/>
        <v/>
      </c>
      <c r="J117" s="85" t="e">
        <f ca="1">IF(U114&lt;&gt;"ok","X","")</f>
        <v>#N/A</v>
      </c>
      <c r="K117" s="199" t="e">
        <f ca="1">IF(U114&lt;&gt;"ok","Anexo: Relatório Técnico Circunstanciado justificando a adoção do percentual de cada parcela do BDI.","")</f>
        <v>#N/A</v>
      </c>
      <c r="L117" s="199"/>
      <c r="M117" s="199"/>
      <c r="N117" s="199"/>
      <c r="O117" s="199"/>
      <c r="P117" s="199"/>
      <c r="Q117" s="199"/>
      <c r="R117" s="199"/>
      <c r="S117" s="199"/>
    </row>
    <row r="118" spans="1:26" hidden="1" x14ac:dyDescent="0.3">
      <c r="A118" s="35"/>
      <c r="B118" s="35"/>
      <c r="C118" s="35"/>
      <c r="D118" s="35"/>
      <c r="E118" s="35"/>
      <c r="F118" s="35"/>
      <c r="G118" s="35"/>
      <c r="I118" s="35" t="str">
        <f t="shared" ca="1" si="2"/>
        <v/>
      </c>
    </row>
    <row r="119" spans="1:26" hidden="1" x14ac:dyDescent="0.25">
      <c r="A119" s="35"/>
      <c r="B119" s="35"/>
      <c r="C119" s="35"/>
      <c r="D119" s="35"/>
      <c r="E119" s="35"/>
      <c r="F119" s="35"/>
      <c r="G119" s="35"/>
      <c r="I119" s="35" t="str">
        <f t="shared" ca="1" si="2"/>
        <v/>
      </c>
      <c r="J119" s="206" t="s">
        <v>471</v>
      </c>
      <c r="K119" s="206"/>
      <c r="L119" s="206"/>
      <c r="M119" s="206"/>
      <c r="N119" s="206"/>
      <c r="O119" s="206"/>
      <c r="P119" s="206"/>
      <c r="Q119" s="206"/>
      <c r="R119" s="206"/>
      <c r="S119" s="206"/>
    </row>
    <row r="120" spans="1:26" ht="15.6" hidden="1" x14ac:dyDescent="0.3">
      <c r="A120" s="35"/>
      <c r="B120" s="35"/>
      <c r="C120" s="35"/>
      <c r="D120" s="35"/>
      <c r="E120" s="35"/>
      <c r="F120" s="35"/>
      <c r="G120" s="35"/>
      <c r="I120" s="35" t="str">
        <f t="shared" ca="1" si="2"/>
        <v/>
      </c>
      <c r="J120" s="86"/>
      <c r="K120" s="86"/>
      <c r="L120" s="86"/>
      <c r="M120" s="207" t="s">
        <v>472</v>
      </c>
      <c r="N120" s="208" t="str">
        <f>IF($J102=$A$146,"(1+K1+K2)*(1+K3)","(1+AC + S + R + G)*(1 + DF)*(1+L)")</f>
        <v>(1+AC + S + R + G)*(1 + DF)*(1+L)</v>
      </c>
      <c r="O120" s="208"/>
      <c r="P120" s="208"/>
      <c r="Q120" s="209" t="s">
        <v>473</v>
      </c>
      <c r="R120" s="86"/>
      <c r="S120" s="86"/>
    </row>
    <row r="121" spans="1:26" ht="15.6" hidden="1" x14ac:dyDescent="0.25">
      <c r="A121" s="35"/>
      <c r="B121" s="35"/>
      <c r="C121" s="35"/>
      <c r="D121" s="35"/>
      <c r="E121" s="35"/>
      <c r="F121" s="35"/>
      <c r="G121" s="35"/>
      <c r="I121" s="35" t="str">
        <f t="shared" ca="1" si="2"/>
        <v/>
      </c>
      <c r="J121" s="86"/>
      <c r="K121" s="86"/>
      <c r="L121" s="86"/>
      <c r="M121" s="207"/>
      <c r="N121" s="210" t="s">
        <v>474</v>
      </c>
      <c r="O121" s="210"/>
      <c r="P121" s="210"/>
      <c r="Q121" s="209"/>
      <c r="R121" s="86"/>
      <c r="S121" s="86"/>
    </row>
    <row r="122" spans="1:26" ht="15" hidden="1" customHeight="1" x14ac:dyDescent="0.25">
      <c r="A122" s="35"/>
      <c r="B122" s="35"/>
      <c r="C122" s="35"/>
      <c r="D122" s="35"/>
      <c r="E122" s="35"/>
      <c r="F122" s="35"/>
      <c r="G122" s="35"/>
      <c r="I122" s="35" t="str">
        <f t="shared" ca="1" si="2"/>
        <v/>
      </c>
      <c r="J122" s="86"/>
      <c r="K122" s="86"/>
      <c r="L122" s="86"/>
      <c r="M122" s="87"/>
      <c r="N122" s="89"/>
      <c r="O122" s="89"/>
      <c r="P122" s="89"/>
      <c r="Q122" s="88"/>
      <c r="R122" s="86"/>
      <c r="S122" s="86"/>
    </row>
    <row r="123" spans="1:26" ht="50.25" hidden="1" customHeight="1" x14ac:dyDescent="0.25">
      <c r="A123" s="35"/>
      <c r="B123" s="35"/>
      <c r="C123" s="35"/>
      <c r="D123" s="35"/>
      <c r="E123" s="35"/>
      <c r="F123" s="35"/>
      <c r="G123" s="35"/>
      <c r="I123" s="35" t="str">
        <f t="shared" ca="1" si="2"/>
        <v/>
      </c>
      <c r="J123" s="200" t="str">
        <f>CONCATENATE("Declaro para os devidos fins que, conforme legislação tributária municipal, a base de cálculo deste tipo de obra corresponde à ",$R$12*100,"%, com a respectiva alíquota de ",$R$13*100,"%.")</f>
        <v>Declaro para os devidos fins que, conforme legislação tributária municipal, a base de cálculo deste tipo de obra corresponde à 50%, com a respectiva alíquota de 5%.</v>
      </c>
      <c r="K123" s="200"/>
      <c r="L123" s="200"/>
      <c r="M123" s="200"/>
      <c r="N123" s="200"/>
      <c r="O123" s="200"/>
      <c r="P123" s="200"/>
      <c r="Q123" s="200"/>
      <c r="R123" s="200"/>
      <c r="S123" s="200"/>
    </row>
    <row r="124" spans="1:26" hidden="1" x14ac:dyDescent="0.3">
      <c r="A124" s="35"/>
      <c r="B124" s="35"/>
      <c r="C124" s="35"/>
      <c r="D124" s="35"/>
      <c r="E124" s="35"/>
      <c r="F124" s="35"/>
      <c r="G124" s="35"/>
      <c r="I124" s="35" t="str">
        <f t="shared" ca="1" si="2"/>
        <v/>
      </c>
    </row>
    <row r="125" spans="1:26" ht="50.25" hidden="1" customHeight="1" x14ac:dyDescent="0.25">
      <c r="A125" s="35"/>
      <c r="B125" s="35"/>
      <c r="C125" s="35"/>
      <c r="D125" s="35"/>
      <c r="E125" s="35"/>
      <c r="F125" s="35"/>
      <c r="G125" s="35"/>
      <c r="I125" s="35" t="str">
        <f t="shared" ca="1" si="2"/>
        <v/>
      </c>
      <c r="J125" s="200" t="str">
        <f ca="1">CONCATENATE("Declaro para os devidos fins que o regime de Contribuição Previdenciária sobre a Receita Bruta adotado para elaboração do orçamento foi ",IF(DESONERACAO="Sim","COM","SEM")," Desoneração, e que esta é a alternativa mais adequada para a Administração Pública.")</f>
        <v>Declaro para os devidos fins que o regime de Contribuição Previdenciária sobre a Receita Bruta adotado para elaboração do orçamento foi SEM Desoneração, e que esta é a alternativa mais adequada para a Administração Pública.</v>
      </c>
      <c r="K125" s="200"/>
      <c r="L125" s="200"/>
      <c r="M125" s="200"/>
      <c r="N125" s="200"/>
      <c r="O125" s="200"/>
      <c r="P125" s="200"/>
      <c r="Q125" s="200"/>
      <c r="R125" s="200"/>
      <c r="S125" s="200"/>
    </row>
    <row r="126" spans="1:26" hidden="1" x14ac:dyDescent="0.3">
      <c r="A126" s="35"/>
      <c r="B126" s="35"/>
      <c r="C126" s="35"/>
      <c r="D126" s="35"/>
      <c r="E126" s="35"/>
      <c r="F126" s="35"/>
      <c r="G126" s="35"/>
      <c r="I126" s="35" t="str">
        <f t="shared" ca="1" si="2"/>
        <v/>
      </c>
    </row>
    <row r="127" spans="1:26" hidden="1" x14ac:dyDescent="0.3">
      <c r="A127" s="35"/>
      <c r="B127" s="35"/>
      <c r="C127" s="35"/>
      <c r="D127" s="35"/>
      <c r="E127" s="35"/>
      <c r="F127" s="35"/>
      <c r="G127" s="35"/>
      <c r="I127" s="35" t="str">
        <f t="shared" ca="1" si="2"/>
        <v/>
      </c>
      <c r="J127" s="68" t="s">
        <v>476</v>
      </c>
    </row>
    <row r="128" spans="1:26" ht="110.25" hidden="1" customHeight="1" x14ac:dyDescent="0.25">
      <c r="A128" s="35"/>
      <c r="B128" s="35"/>
      <c r="C128" s="35"/>
      <c r="D128" s="35"/>
      <c r="E128" s="35"/>
      <c r="F128" s="35"/>
      <c r="G128" s="35"/>
      <c r="I128" s="35" t="str">
        <f t="shared" ca="1" si="2"/>
        <v/>
      </c>
      <c r="J128" s="201"/>
      <c r="K128" s="201"/>
      <c r="L128" s="201"/>
      <c r="M128" s="201"/>
      <c r="N128" s="201"/>
      <c r="O128" s="201"/>
      <c r="P128" s="201"/>
      <c r="Q128" s="201"/>
      <c r="R128" s="201"/>
      <c r="S128" s="201"/>
    </row>
    <row r="129" spans="1:19" hidden="1" x14ac:dyDescent="0.3">
      <c r="A129" s="35"/>
      <c r="B129" s="35"/>
      <c r="C129" s="35"/>
      <c r="D129" s="35"/>
      <c r="E129" s="35"/>
      <c r="F129" s="35"/>
      <c r="G129" s="35"/>
      <c r="I129" s="35" t="str">
        <f t="shared" ca="1" si="2"/>
        <v/>
      </c>
    </row>
    <row r="130" spans="1:19" hidden="1" x14ac:dyDescent="0.3">
      <c r="A130" s="35"/>
      <c r="B130" s="35"/>
      <c r="C130" s="35"/>
      <c r="D130" s="35"/>
      <c r="E130" s="35"/>
      <c r="F130" s="35"/>
      <c r="G130" s="35"/>
      <c r="I130" s="35" t="str">
        <f t="shared" ca="1" si="2"/>
        <v/>
      </c>
      <c r="J130" s="202" t="str">
        <f>Import.Município</f>
        <v>Ouro Fino, MG</v>
      </c>
      <c r="K130" s="202"/>
      <c r="L130" s="202"/>
      <c r="M130" s="202"/>
      <c r="P130" s="203">
        <f>DADOS!$F$25</f>
        <v>46245</v>
      </c>
      <c r="Q130" s="203"/>
      <c r="R130" s="203"/>
      <c r="S130" s="203"/>
    </row>
    <row r="131" spans="1:19" hidden="1" x14ac:dyDescent="0.3">
      <c r="A131" s="35"/>
      <c r="B131" s="35"/>
      <c r="C131" s="35"/>
      <c r="D131" s="35"/>
      <c r="E131" s="35"/>
      <c r="F131" s="35"/>
      <c r="G131" s="35"/>
      <c r="I131" s="35" t="str">
        <f t="shared" ca="1" si="2"/>
        <v/>
      </c>
      <c r="J131" s="204" t="s">
        <v>480</v>
      </c>
      <c r="K131" s="204"/>
      <c r="L131" s="204"/>
      <c r="M131" s="204"/>
      <c r="O131" s="91"/>
      <c r="P131" s="92" t="s">
        <v>481</v>
      </c>
      <c r="Q131" s="93"/>
      <c r="R131" s="93"/>
      <c r="S131" s="93"/>
    </row>
    <row r="132" spans="1:19" ht="30" hidden="1" customHeight="1" x14ac:dyDescent="0.3">
      <c r="A132" s="35"/>
      <c r="B132" s="35"/>
      <c r="C132" s="35"/>
      <c r="D132" s="35"/>
      <c r="E132" s="35"/>
      <c r="F132" s="35"/>
      <c r="G132" s="35"/>
      <c r="I132" s="35" t="str">
        <f t="shared" ca="1" si="2"/>
        <v/>
      </c>
    </row>
    <row r="133" spans="1:19" hidden="1" x14ac:dyDescent="0.3">
      <c r="A133" s="35"/>
      <c r="B133" s="35"/>
      <c r="C133" s="35"/>
      <c r="D133" s="35"/>
      <c r="E133" s="35"/>
      <c r="F133" s="35"/>
      <c r="G133" s="35"/>
      <c r="I133" s="35" t="str">
        <f t="shared" ca="1" si="2"/>
        <v/>
      </c>
      <c r="J133" s="205"/>
      <c r="K133" s="205"/>
      <c r="L133" s="205"/>
      <c r="M133" s="205"/>
      <c r="N133" s="94"/>
    </row>
    <row r="134" spans="1:19" hidden="1" x14ac:dyDescent="0.3">
      <c r="A134" s="35"/>
      <c r="B134" s="35"/>
      <c r="C134" s="35"/>
      <c r="D134" s="35"/>
      <c r="E134" s="35"/>
      <c r="F134" s="35"/>
      <c r="G134" s="35"/>
      <c r="I134" s="35" t="str">
        <f t="shared" ca="1" si="2"/>
        <v/>
      </c>
      <c r="J134" s="211" t="s">
        <v>483</v>
      </c>
      <c r="K134" s="211"/>
      <c r="L134" s="211"/>
      <c r="M134" s="211"/>
    </row>
    <row r="135" spans="1:19" hidden="1" x14ac:dyDescent="0.3">
      <c r="A135" s="35"/>
      <c r="B135" s="35"/>
      <c r="C135" s="35"/>
      <c r="D135" s="35"/>
      <c r="E135" s="35"/>
      <c r="F135" s="35"/>
      <c r="G135" s="35"/>
      <c r="I135" s="35" t="str">
        <f t="shared" ca="1" si="2"/>
        <v/>
      </c>
      <c r="J135" s="99" t="s">
        <v>403</v>
      </c>
      <c r="K135" s="100" t="str">
        <f t="array" ref="K135:K137">Import.RespOrçamento</f>
        <v xml:space="preserve">Aline Parizatto Brombrim </v>
      </c>
      <c r="L135" s="102"/>
      <c r="M135" s="102"/>
      <c r="N135" s="94"/>
    </row>
    <row r="136" spans="1:19" hidden="1" x14ac:dyDescent="0.3">
      <c r="A136" s="35"/>
      <c r="B136" s="35"/>
      <c r="C136" s="35"/>
      <c r="D136" s="35"/>
      <c r="E136" s="35"/>
      <c r="F136" s="35"/>
      <c r="G136" s="35"/>
      <c r="I136" s="35" t="str">
        <f t="shared" ca="1" si="2"/>
        <v/>
      </c>
      <c r="J136" s="99" t="s">
        <v>404</v>
      </c>
      <c r="K136" s="100" t="str">
        <v>Arquiteta</v>
      </c>
      <c r="L136" s="102"/>
      <c r="M136" s="102"/>
      <c r="N136" s="94"/>
    </row>
    <row r="137" spans="1:19" hidden="1" x14ac:dyDescent="0.3">
      <c r="A137" s="35"/>
      <c r="B137" s="35"/>
      <c r="C137" s="35"/>
      <c r="D137" s="35"/>
      <c r="E137" s="35"/>
      <c r="F137" s="35"/>
      <c r="G137" s="35"/>
      <c r="I137" s="35" t="str">
        <f t="shared" ca="1" si="2"/>
        <v/>
      </c>
      <c r="J137" s="99" t="s">
        <v>406</v>
      </c>
      <c r="K137" s="100" t="str">
        <v>SI16391083l00CT001</v>
      </c>
      <c r="L137" s="102"/>
      <c r="M137" s="102"/>
      <c r="N137" s="94"/>
    </row>
    <row r="138" spans="1:19" x14ac:dyDescent="0.3">
      <c r="A138" s="35"/>
      <c r="B138" s="35"/>
      <c r="C138" s="35"/>
      <c r="D138" s="35"/>
      <c r="E138" s="35"/>
      <c r="F138" s="35"/>
      <c r="G138" s="35"/>
    </row>
    <row r="139" spans="1:19" x14ac:dyDescent="0.3">
      <c r="A139" s="68" t="s">
        <v>434</v>
      </c>
    </row>
    <row r="140" spans="1:19" x14ac:dyDescent="0.3">
      <c r="A140" s="68" t="s">
        <v>444</v>
      </c>
    </row>
    <row r="141" spans="1:19" x14ac:dyDescent="0.3">
      <c r="A141" s="68" t="s">
        <v>449</v>
      </c>
    </row>
    <row r="142" spans="1:19" x14ac:dyDescent="0.3">
      <c r="A142" s="68" t="s">
        <v>458</v>
      </c>
    </row>
    <row r="143" spans="1:19" x14ac:dyDescent="0.3">
      <c r="A143" s="68" t="s">
        <v>460</v>
      </c>
    </row>
    <row r="144" spans="1:19" x14ac:dyDescent="0.3">
      <c r="A144" s="68" t="s">
        <v>470</v>
      </c>
    </row>
    <row r="145" spans="1:1" x14ac:dyDescent="0.3">
      <c r="A145" s="68" t="s">
        <v>475</v>
      </c>
    </row>
    <row r="146" spans="1:1" x14ac:dyDescent="0.3">
      <c r="A146" s="68" t="s">
        <v>477</v>
      </c>
    </row>
  </sheetData>
  <sheetProtection autoFilter="0"/>
  <autoFilter ref="I13:I137" xr:uid="{4ED4168B-8213-4B09-B583-C5460A443DA8}">
    <filterColumn colId="0">
      <customFilters and="1">
        <customFilter operator="notEqual" val=" "/>
      </customFilters>
    </filterColumn>
  </autoFilter>
  <mergeCells count="140">
    <mergeCell ref="J134:M134"/>
    <mergeCell ref="J125:S125"/>
    <mergeCell ref="J128:S128"/>
    <mergeCell ref="J130:M130"/>
    <mergeCell ref="P130:S130"/>
    <mergeCell ref="J131:M131"/>
    <mergeCell ref="J133:M133"/>
    <mergeCell ref="J119:S119"/>
    <mergeCell ref="M120:M121"/>
    <mergeCell ref="N120:P120"/>
    <mergeCell ref="Q120:Q121"/>
    <mergeCell ref="N121:P121"/>
    <mergeCell ref="J123:S123"/>
    <mergeCell ref="J113:Q113"/>
    <mergeCell ref="U113:W113"/>
    <mergeCell ref="J114:Q114"/>
    <mergeCell ref="U114:W114"/>
    <mergeCell ref="J115:Q115"/>
    <mergeCell ref="K117:S117"/>
    <mergeCell ref="J110:Q110"/>
    <mergeCell ref="U110:W110"/>
    <mergeCell ref="J111:Q111"/>
    <mergeCell ref="U111:W111"/>
    <mergeCell ref="J112:Q112"/>
    <mergeCell ref="U112:W112"/>
    <mergeCell ref="J107:Q107"/>
    <mergeCell ref="U107:W107"/>
    <mergeCell ref="J108:Q108"/>
    <mergeCell ref="U108:W108"/>
    <mergeCell ref="J109:Q109"/>
    <mergeCell ref="U109:W109"/>
    <mergeCell ref="U104:W105"/>
    <mergeCell ref="X104:X105"/>
    <mergeCell ref="Y104:Y105"/>
    <mergeCell ref="Z104:Z105"/>
    <mergeCell ref="J106:Q106"/>
    <mergeCell ref="U106:W106"/>
    <mergeCell ref="J94:M94"/>
    <mergeCell ref="J99:S99"/>
    <mergeCell ref="J101:S101"/>
    <mergeCell ref="J102:S102"/>
    <mergeCell ref="J104:Q105"/>
    <mergeCell ref="R104:R105"/>
    <mergeCell ref="S104:S105"/>
    <mergeCell ref="J85:S85"/>
    <mergeCell ref="J88:S88"/>
    <mergeCell ref="J90:M90"/>
    <mergeCell ref="P90:S90"/>
    <mergeCell ref="J91:M91"/>
    <mergeCell ref="J93:M93"/>
    <mergeCell ref="J79:S79"/>
    <mergeCell ref="M80:M81"/>
    <mergeCell ref="N80:P80"/>
    <mergeCell ref="Q80:Q81"/>
    <mergeCell ref="N81:P81"/>
    <mergeCell ref="J83:S83"/>
    <mergeCell ref="J73:Q73"/>
    <mergeCell ref="U73:W73"/>
    <mergeCell ref="J74:Q74"/>
    <mergeCell ref="U74:W74"/>
    <mergeCell ref="J75:Q75"/>
    <mergeCell ref="K77:S77"/>
    <mergeCell ref="J70:Q70"/>
    <mergeCell ref="U70:W70"/>
    <mergeCell ref="J71:Q71"/>
    <mergeCell ref="U71:W71"/>
    <mergeCell ref="J72:Q72"/>
    <mergeCell ref="U72:W72"/>
    <mergeCell ref="J67:Q67"/>
    <mergeCell ref="U67:W67"/>
    <mergeCell ref="J68:Q68"/>
    <mergeCell ref="U68:W68"/>
    <mergeCell ref="J69:Q69"/>
    <mergeCell ref="U69:W69"/>
    <mergeCell ref="U64:W65"/>
    <mergeCell ref="X64:X65"/>
    <mergeCell ref="Y64:Y65"/>
    <mergeCell ref="Z64:Z65"/>
    <mergeCell ref="J66:Q66"/>
    <mergeCell ref="U66:W66"/>
    <mergeCell ref="J54:M54"/>
    <mergeCell ref="J59:S59"/>
    <mergeCell ref="J61:S61"/>
    <mergeCell ref="J62:S62"/>
    <mergeCell ref="J64:Q65"/>
    <mergeCell ref="R64:R65"/>
    <mergeCell ref="S64:S65"/>
    <mergeCell ref="J42:S42"/>
    <mergeCell ref="J45:S45"/>
    <mergeCell ref="J50:M50"/>
    <mergeCell ref="P50:S50"/>
    <mergeCell ref="J51:M51"/>
    <mergeCell ref="J53:M53"/>
    <mergeCell ref="J36:S36"/>
    <mergeCell ref="M37:M38"/>
    <mergeCell ref="N37:P37"/>
    <mergeCell ref="Q37:Q38"/>
    <mergeCell ref="N38:P38"/>
    <mergeCell ref="J40:S40"/>
    <mergeCell ref="J30:Q30"/>
    <mergeCell ref="U30:W30"/>
    <mergeCell ref="J31:Q31"/>
    <mergeCell ref="U31:W31"/>
    <mergeCell ref="J32:Q32"/>
    <mergeCell ref="K34:S34"/>
    <mergeCell ref="J27:Q27"/>
    <mergeCell ref="U27:W27"/>
    <mergeCell ref="J28:Q28"/>
    <mergeCell ref="U28:W28"/>
    <mergeCell ref="J29:Q29"/>
    <mergeCell ref="U29:W29"/>
    <mergeCell ref="J24:Q24"/>
    <mergeCell ref="U24:W24"/>
    <mergeCell ref="J25:Q25"/>
    <mergeCell ref="U25:W25"/>
    <mergeCell ref="J26:Q26"/>
    <mergeCell ref="U26:W26"/>
    <mergeCell ref="U21:W22"/>
    <mergeCell ref="X21:X22"/>
    <mergeCell ref="Y21:Y22"/>
    <mergeCell ref="Z21:Z22"/>
    <mergeCell ref="J23:Q23"/>
    <mergeCell ref="U23:W23"/>
    <mergeCell ref="J13:Q13"/>
    <mergeCell ref="R13:S13"/>
    <mergeCell ref="J16:S16"/>
    <mergeCell ref="J18:S18"/>
    <mergeCell ref="J19:S19"/>
    <mergeCell ref="J21:Q22"/>
    <mergeCell ref="R21:R22"/>
    <mergeCell ref="S21:S22"/>
    <mergeCell ref="L1:S3"/>
    <mergeCell ref="L6:M7"/>
    <mergeCell ref="N6:S6"/>
    <mergeCell ref="N7:S7"/>
    <mergeCell ref="I8:I12"/>
    <mergeCell ref="J9:S9"/>
    <mergeCell ref="J10:S10"/>
    <mergeCell ref="J12:Q12"/>
    <mergeCell ref="R12:S12"/>
  </mergeCells>
  <conditionalFormatting sqref="J32:S32 J75:S75 J115:S115">
    <cfRule type="expression" dxfId="3" priority="1" stopIfTrue="1">
      <formula>DESONERACAO="não"</formula>
    </cfRule>
  </conditionalFormatting>
  <conditionalFormatting sqref="S31 S74 S114">
    <cfRule type="expression" dxfId="2" priority="4" stopIfTrue="1">
      <formula>DESONERACAO="não"</formula>
    </cfRule>
  </conditionalFormatting>
  <conditionalFormatting sqref="U31:W31 U74:W74 U114:W114">
    <cfRule type="expression" dxfId="1" priority="2" stopIfTrue="1">
      <formula>AND(U31&lt;&gt;"OK",U31&lt;&gt;"-",U31&lt;&gt;"")</formula>
    </cfRule>
    <cfRule type="cellIs" dxfId="0" priority="3" stopIfTrue="1" operator="equal">
      <formula>"OK"</formula>
    </cfRule>
  </conditionalFormatting>
  <dataValidations disablePrompts="1" count="6">
    <dataValidation type="list" allowBlank="1" showErrorMessage="1" sqref="J19:S19 JF19:JO19 TB19:TK19 ACX19:ADG19 AMT19:ANC19 AWP19:AWY19 BGL19:BGU19 BQH19:BQQ19 CAD19:CAM19 CJZ19:CKI19 CTV19:CUE19 DDR19:DEA19 DNN19:DNW19 DXJ19:DXS19 EHF19:EHO19 ERB19:ERK19 FAX19:FBG19 FKT19:FLC19 FUP19:FUY19 GEL19:GEU19 GOH19:GOQ19 GYD19:GYM19 HHZ19:HII19 HRV19:HSE19 IBR19:ICA19 ILN19:ILW19 IVJ19:IVS19 JFF19:JFO19 JPB19:JPK19 JYX19:JZG19 KIT19:KJC19 KSP19:KSY19 LCL19:LCU19 LMH19:LMQ19 LWD19:LWM19 MFZ19:MGI19 MPV19:MQE19 MZR19:NAA19 NJN19:NJW19 NTJ19:NTS19 ODF19:ODO19 ONB19:ONK19 OWX19:OXG19 PGT19:PHC19 PQP19:PQY19 QAL19:QAU19 QKH19:QKQ19 QUD19:QUM19 RDZ19:REI19 RNV19:ROE19 RXR19:RYA19 SHN19:SHW19 SRJ19:SRS19 TBF19:TBO19 TLB19:TLK19 TUX19:TVG19 UET19:UFC19 UOP19:UOY19 UYL19:UYU19 VIH19:VIQ19 VSD19:VSM19 WBZ19:WCI19 WLV19:WME19 WVR19:WWA19 J65555:S65555 JF65555:JO65555 TB65555:TK65555 ACX65555:ADG65555 AMT65555:ANC65555 AWP65555:AWY65555 BGL65555:BGU65555 BQH65555:BQQ65555 CAD65555:CAM65555 CJZ65555:CKI65555 CTV65555:CUE65555 DDR65555:DEA65555 DNN65555:DNW65555 DXJ65555:DXS65555 EHF65555:EHO65555 ERB65555:ERK65555 FAX65555:FBG65555 FKT65555:FLC65555 FUP65555:FUY65555 GEL65555:GEU65555 GOH65555:GOQ65555 GYD65555:GYM65555 HHZ65555:HII65555 HRV65555:HSE65555 IBR65555:ICA65555 ILN65555:ILW65555 IVJ65555:IVS65555 JFF65555:JFO65555 JPB65555:JPK65555 JYX65555:JZG65555 KIT65555:KJC65555 KSP65555:KSY65555 LCL65555:LCU65555 LMH65555:LMQ65555 LWD65555:LWM65555 MFZ65555:MGI65555 MPV65555:MQE65555 MZR65555:NAA65555 NJN65555:NJW65555 NTJ65555:NTS65555 ODF65555:ODO65555 ONB65555:ONK65555 OWX65555:OXG65555 PGT65555:PHC65555 PQP65555:PQY65555 QAL65555:QAU65555 QKH65555:QKQ65555 QUD65555:QUM65555 RDZ65555:REI65555 RNV65555:ROE65555 RXR65555:RYA65555 SHN65555:SHW65555 SRJ65555:SRS65555 TBF65555:TBO65555 TLB65555:TLK65555 TUX65555:TVG65555 UET65555:UFC65555 UOP65555:UOY65555 UYL65555:UYU65555 VIH65555:VIQ65555 VSD65555:VSM65555 WBZ65555:WCI65555 WLV65555:WME65555 WVR65555:WWA65555 J131091:S131091 JF131091:JO131091 TB131091:TK131091 ACX131091:ADG131091 AMT131091:ANC131091 AWP131091:AWY131091 BGL131091:BGU131091 BQH131091:BQQ131091 CAD131091:CAM131091 CJZ131091:CKI131091 CTV131091:CUE131091 DDR131091:DEA131091 DNN131091:DNW131091 DXJ131091:DXS131091 EHF131091:EHO131091 ERB131091:ERK131091 FAX131091:FBG131091 FKT131091:FLC131091 FUP131091:FUY131091 GEL131091:GEU131091 GOH131091:GOQ131091 GYD131091:GYM131091 HHZ131091:HII131091 HRV131091:HSE131091 IBR131091:ICA131091 ILN131091:ILW131091 IVJ131091:IVS131091 JFF131091:JFO131091 JPB131091:JPK131091 JYX131091:JZG131091 KIT131091:KJC131091 KSP131091:KSY131091 LCL131091:LCU131091 LMH131091:LMQ131091 LWD131091:LWM131091 MFZ131091:MGI131091 MPV131091:MQE131091 MZR131091:NAA131091 NJN131091:NJW131091 NTJ131091:NTS131091 ODF131091:ODO131091 ONB131091:ONK131091 OWX131091:OXG131091 PGT131091:PHC131091 PQP131091:PQY131091 QAL131091:QAU131091 QKH131091:QKQ131091 QUD131091:QUM131091 RDZ131091:REI131091 RNV131091:ROE131091 RXR131091:RYA131091 SHN131091:SHW131091 SRJ131091:SRS131091 TBF131091:TBO131091 TLB131091:TLK131091 TUX131091:TVG131091 UET131091:UFC131091 UOP131091:UOY131091 UYL131091:UYU131091 VIH131091:VIQ131091 VSD131091:VSM131091 WBZ131091:WCI131091 WLV131091:WME131091 WVR131091:WWA131091 J196627:S196627 JF196627:JO196627 TB196627:TK196627 ACX196627:ADG196627 AMT196627:ANC196627 AWP196627:AWY196627 BGL196627:BGU196627 BQH196627:BQQ196627 CAD196627:CAM196627 CJZ196627:CKI196627 CTV196627:CUE196627 DDR196627:DEA196627 DNN196627:DNW196627 DXJ196627:DXS196627 EHF196627:EHO196627 ERB196627:ERK196627 FAX196627:FBG196627 FKT196627:FLC196627 FUP196627:FUY196627 GEL196627:GEU196627 GOH196627:GOQ196627 GYD196627:GYM196627 HHZ196627:HII196627 HRV196627:HSE196627 IBR196627:ICA196627 ILN196627:ILW196627 IVJ196627:IVS196627 JFF196627:JFO196627 JPB196627:JPK196627 JYX196627:JZG196627 KIT196627:KJC196627 KSP196627:KSY196627 LCL196627:LCU196627 LMH196627:LMQ196627 LWD196627:LWM196627 MFZ196627:MGI196627 MPV196627:MQE196627 MZR196627:NAA196627 NJN196627:NJW196627 NTJ196627:NTS196627 ODF196627:ODO196627 ONB196627:ONK196627 OWX196627:OXG196627 PGT196627:PHC196627 PQP196627:PQY196627 QAL196627:QAU196627 QKH196627:QKQ196627 QUD196627:QUM196627 RDZ196627:REI196627 RNV196627:ROE196627 RXR196627:RYA196627 SHN196627:SHW196627 SRJ196627:SRS196627 TBF196627:TBO196627 TLB196627:TLK196627 TUX196627:TVG196627 UET196627:UFC196627 UOP196627:UOY196627 UYL196627:UYU196627 VIH196627:VIQ196627 VSD196627:VSM196627 WBZ196627:WCI196627 WLV196627:WME196627 WVR196627:WWA196627 J262163:S262163 JF262163:JO262163 TB262163:TK262163 ACX262163:ADG262163 AMT262163:ANC262163 AWP262163:AWY262163 BGL262163:BGU262163 BQH262163:BQQ262163 CAD262163:CAM262163 CJZ262163:CKI262163 CTV262163:CUE262163 DDR262163:DEA262163 DNN262163:DNW262163 DXJ262163:DXS262163 EHF262163:EHO262163 ERB262163:ERK262163 FAX262163:FBG262163 FKT262163:FLC262163 FUP262163:FUY262163 GEL262163:GEU262163 GOH262163:GOQ262163 GYD262163:GYM262163 HHZ262163:HII262163 HRV262163:HSE262163 IBR262163:ICA262163 ILN262163:ILW262163 IVJ262163:IVS262163 JFF262163:JFO262163 JPB262163:JPK262163 JYX262163:JZG262163 KIT262163:KJC262163 KSP262163:KSY262163 LCL262163:LCU262163 LMH262163:LMQ262163 LWD262163:LWM262163 MFZ262163:MGI262163 MPV262163:MQE262163 MZR262163:NAA262163 NJN262163:NJW262163 NTJ262163:NTS262163 ODF262163:ODO262163 ONB262163:ONK262163 OWX262163:OXG262163 PGT262163:PHC262163 PQP262163:PQY262163 QAL262163:QAU262163 QKH262163:QKQ262163 QUD262163:QUM262163 RDZ262163:REI262163 RNV262163:ROE262163 RXR262163:RYA262163 SHN262163:SHW262163 SRJ262163:SRS262163 TBF262163:TBO262163 TLB262163:TLK262163 TUX262163:TVG262163 UET262163:UFC262163 UOP262163:UOY262163 UYL262163:UYU262163 VIH262163:VIQ262163 VSD262163:VSM262163 WBZ262163:WCI262163 WLV262163:WME262163 WVR262163:WWA262163 J327699:S327699 JF327699:JO327699 TB327699:TK327699 ACX327699:ADG327699 AMT327699:ANC327699 AWP327699:AWY327699 BGL327699:BGU327699 BQH327699:BQQ327699 CAD327699:CAM327699 CJZ327699:CKI327699 CTV327699:CUE327699 DDR327699:DEA327699 DNN327699:DNW327699 DXJ327699:DXS327699 EHF327699:EHO327699 ERB327699:ERK327699 FAX327699:FBG327699 FKT327699:FLC327699 FUP327699:FUY327699 GEL327699:GEU327699 GOH327699:GOQ327699 GYD327699:GYM327699 HHZ327699:HII327699 HRV327699:HSE327699 IBR327699:ICA327699 ILN327699:ILW327699 IVJ327699:IVS327699 JFF327699:JFO327699 JPB327699:JPK327699 JYX327699:JZG327699 KIT327699:KJC327699 KSP327699:KSY327699 LCL327699:LCU327699 LMH327699:LMQ327699 LWD327699:LWM327699 MFZ327699:MGI327699 MPV327699:MQE327699 MZR327699:NAA327699 NJN327699:NJW327699 NTJ327699:NTS327699 ODF327699:ODO327699 ONB327699:ONK327699 OWX327699:OXG327699 PGT327699:PHC327699 PQP327699:PQY327699 QAL327699:QAU327699 QKH327699:QKQ327699 QUD327699:QUM327699 RDZ327699:REI327699 RNV327699:ROE327699 RXR327699:RYA327699 SHN327699:SHW327699 SRJ327699:SRS327699 TBF327699:TBO327699 TLB327699:TLK327699 TUX327699:TVG327699 UET327699:UFC327699 UOP327699:UOY327699 UYL327699:UYU327699 VIH327699:VIQ327699 VSD327699:VSM327699 WBZ327699:WCI327699 WLV327699:WME327699 WVR327699:WWA327699 J393235:S393235 JF393235:JO393235 TB393235:TK393235 ACX393235:ADG393235 AMT393235:ANC393235 AWP393235:AWY393235 BGL393235:BGU393235 BQH393235:BQQ393235 CAD393235:CAM393235 CJZ393235:CKI393235 CTV393235:CUE393235 DDR393235:DEA393235 DNN393235:DNW393235 DXJ393235:DXS393235 EHF393235:EHO393235 ERB393235:ERK393235 FAX393235:FBG393235 FKT393235:FLC393235 FUP393235:FUY393235 GEL393235:GEU393235 GOH393235:GOQ393235 GYD393235:GYM393235 HHZ393235:HII393235 HRV393235:HSE393235 IBR393235:ICA393235 ILN393235:ILW393235 IVJ393235:IVS393235 JFF393235:JFO393235 JPB393235:JPK393235 JYX393235:JZG393235 KIT393235:KJC393235 KSP393235:KSY393235 LCL393235:LCU393235 LMH393235:LMQ393235 LWD393235:LWM393235 MFZ393235:MGI393235 MPV393235:MQE393235 MZR393235:NAA393235 NJN393235:NJW393235 NTJ393235:NTS393235 ODF393235:ODO393235 ONB393235:ONK393235 OWX393235:OXG393235 PGT393235:PHC393235 PQP393235:PQY393235 QAL393235:QAU393235 QKH393235:QKQ393235 QUD393235:QUM393235 RDZ393235:REI393235 RNV393235:ROE393235 RXR393235:RYA393235 SHN393235:SHW393235 SRJ393235:SRS393235 TBF393235:TBO393235 TLB393235:TLK393235 TUX393235:TVG393235 UET393235:UFC393235 UOP393235:UOY393235 UYL393235:UYU393235 VIH393235:VIQ393235 VSD393235:VSM393235 WBZ393235:WCI393235 WLV393235:WME393235 WVR393235:WWA393235 J458771:S458771 JF458771:JO458771 TB458771:TK458771 ACX458771:ADG458771 AMT458771:ANC458771 AWP458771:AWY458771 BGL458771:BGU458771 BQH458771:BQQ458771 CAD458771:CAM458771 CJZ458771:CKI458771 CTV458771:CUE458771 DDR458771:DEA458771 DNN458771:DNW458771 DXJ458771:DXS458771 EHF458771:EHO458771 ERB458771:ERK458771 FAX458771:FBG458771 FKT458771:FLC458771 FUP458771:FUY458771 GEL458771:GEU458771 GOH458771:GOQ458771 GYD458771:GYM458771 HHZ458771:HII458771 HRV458771:HSE458771 IBR458771:ICA458771 ILN458771:ILW458771 IVJ458771:IVS458771 JFF458771:JFO458771 JPB458771:JPK458771 JYX458771:JZG458771 KIT458771:KJC458771 KSP458771:KSY458771 LCL458771:LCU458771 LMH458771:LMQ458771 LWD458771:LWM458771 MFZ458771:MGI458771 MPV458771:MQE458771 MZR458771:NAA458771 NJN458771:NJW458771 NTJ458771:NTS458771 ODF458771:ODO458771 ONB458771:ONK458771 OWX458771:OXG458771 PGT458771:PHC458771 PQP458771:PQY458771 QAL458771:QAU458771 QKH458771:QKQ458771 QUD458771:QUM458771 RDZ458771:REI458771 RNV458771:ROE458771 RXR458771:RYA458771 SHN458771:SHW458771 SRJ458771:SRS458771 TBF458771:TBO458771 TLB458771:TLK458771 TUX458771:TVG458771 UET458771:UFC458771 UOP458771:UOY458771 UYL458771:UYU458771 VIH458771:VIQ458771 VSD458771:VSM458771 WBZ458771:WCI458771 WLV458771:WME458771 WVR458771:WWA458771 J524307:S524307 JF524307:JO524307 TB524307:TK524307 ACX524307:ADG524307 AMT524307:ANC524307 AWP524307:AWY524307 BGL524307:BGU524307 BQH524307:BQQ524307 CAD524307:CAM524307 CJZ524307:CKI524307 CTV524307:CUE524307 DDR524307:DEA524307 DNN524307:DNW524307 DXJ524307:DXS524307 EHF524307:EHO524307 ERB524307:ERK524307 FAX524307:FBG524307 FKT524307:FLC524307 FUP524307:FUY524307 GEL524307:GEU524307 GOH524307:GOQ524307 GYD524307:GYM524307 HHZ524307:HII524307 HRV524307:HSE524307 IBR524307:ICA524307 ILN524307:ILW524307 IVJ524307:IVS524307 JFF524307:JFO524307 JPB524307:JPK524307 JYX524307:JZG524307 KIT524307:KJC524307 KSP524307:KSY524307 LCL524307:LCU524307 LMH524307:LMQ524307 LWD524307:LWM524307 MFZ524307:MGI524307 MPV524307:MQE524307 MZR524307:NAA524307 NJN524307:NJW524307 NTJ524307:NTS524307 ODF524307:ODO524307 ONB524307:ONK524307 OWX524307:OXG524307 PGT524307:PHC524307 PQP524307:PQY524307 QAL524307:QAU524307 QKH524307:QKQ524307 QUD524307:QUM524307 RDZ524307:REI524307 RNV524307:ROE524307 RXR524307:RYA524307 SHN524307:SHW524307 SRJ524307:SRS524307 TBF524307:TBO524307 TLB524307:TLK524307 TUX524307:TVG524307 UET524307:UFC524307 UOP524307:UOY524307 UYL524307:UYU524307 VIH524307:VIQ524307 VSD524307:VSM524307 WBZ524307:WCI524307 WLV524307:WME524307 WVR524307:WWA524307 J589843:S589843 JF589843:JO589843 TB589843:TK589843 ACX589843:ADG589843 AMT589843:ANC589843 AWP589843:AWY589843 BGL589843:BGU589843 BQH589843:BQQ589843 CAD589843:CAM589843 CJZ589843:CKI589843 CTV589843:CUE589843 DDR589843:DEA589843 DNN589843:DNW589843 DXJ589843:DXS589843 EHF589843:EHO589843 ERB589843:ERK589843 FAX589843:FBG589843 FKT589843:FLC589843 FUP589843:FUY589843 GEL589843:GEU589843 GOH589843:GOQ589843 GYD589843:GYM589843 HHZ589843:HII589843 HRV589843:HSE589843 IBR589843:ICA589843 ILN589843:ILW589843 IVJ589843:IVS589843 JFF589843:JFO589843 JPB589843:JPK589843 JYX589843:JZG589843 KIT589843:KJC589843 KSP589843:KSY589843 LCL589843:LCU589843 LMH589843:LMQ589843 LWD589843:LWM589843 MFZ589843:MGI589843 MPV589843:MQE589843 MZR589843:NAA589843 NJN589843:NJW589843 NTJ589843:NTS589843 ODF589843:ODO589843 ONB589843:ONK589843 OWX589843:OXG589843 PGT589843:PHC589843 PQP589843:PQY589843 QAL589843:QAU589843 QKH589843:QKQ589843 QUD589843:QUM589843 RDZ589843:REI589843 RNV589843:ROE589843 RXR589843:RYA589843 SHN589843:SHW589843 SRJ589843:SRS589843 TBF589843:TBO589843 TLB589843:TLK589843 TUX589843:TVG589843 UET589843:UFC589843 UOP589843:UOY589843 UYL589843:UYU589843 VIH589843:VIQ589843 VSD589843:VSM589843 WBZ589843:WCI589843 WLV589843:WME589843 WVR589843:WWA589843 J655379:S655379 JF655379:JO655379 TB655379:TK655379 ACX655379:ADG655379 AMT655379:ANC655379 AWP655379:AWY655379 BGL655379:BGU655379 BQH655379:BQQ655379 CAD655379:CAM655379 CJZ655379:CKI655379 CTV655379:CUE655379 DDR655379:DEA655379 DNN655379:DNW655379 DXJ655379:DXS655379 EHF655379:EHO655379 ERB655379:ERK655379 FAX655379:FBG655379 FKT655379:FLC655379 FUP655379:FUY655379 GEL655379:GEU655379 GOH655379:GOQ655379 GYD655379:GYM655379 HHZ655379:HII655379 HRV655379:HSE655379 IBR655379:ICA655379 ILN655379:ILW655379 IVJ655379:IVS655379 JFF655379:JFO655379 JPB655379:JPK655379 JYX655379:JZG655379 KIT655379:KJC655379 KSP655379:KSY655379 LCL655379:LCU655379 LMH655379:LMQ655379 LWD655379:LWM655379 MFZ655379:MGI655379 MPV655379:MQE655379 MZR655379:NAA655379 NJN655379:NJW655379 NTJ655379:NTS655379 ODF655379:ODO655379 ONB655379:ONK655379 OWX655379:OXG655379 PGT655379:PHC655379 PQP655379:PQY655379 QAL655379:QAU655379 QKH655379:QKQ655379 QUD655379:QUM655379 RDZ655379:REI655379 RNV655379:ROE655379 RXR655379:RYA655379 SHN655379:SHW655379 SRJ655379:SRS655379 TBF655379:TBO655379 TLB655379:TLK655379 TUX655379:TVG655379 UET655379:UFC655379 UOP655379:UOY655379 UYL655379:UYU655379 VIH655379:VIQ655379 VSD655379:VSM655379 WBZ655379:WCI655379 WLV655379:WME655379 WVR655379:WWA655379 J720915:S720915 JF720915:JO720915 TB720915:TK720915 ACX720915:ADG720915 AMT720915:ANC720915 AWP720915:AWY720915 BGL720915:BGU720915 BQH720915:BQQ720915 CAD720915:CAM720915 CJZ720915:CKI720915 CTV720915:CUE720915 DDR720915:DEA720915 DNN720915:DNW720915 DXJ720915:DXS720915 EHF720915:EHO720915 ERB720915:ERK720915 FAX720915:FBG720915 FKT720915:FLC720915 FUP720915:FUY720915 GEL720915:GEU720915 GOH720915:GOQ720915 GYD720915:GYM720915 HHZ720915:HII720915 HRV720915:HSE720915 IBR720915:ICA720915 ILN720915:ILW720915 IVJ720915:IVS720915 JFF720915:JFO720915 JPB720915:JPK720915 JYX720915:JZG720915 KIT720915:KJC720915 KSP720915:KSY720915 LCL720915:LCU720915 LMH720915:LMQ720915 LWD720915:LWM720915 MFZ720915:MGI720915 MPV720915:MQE720915 MZR720915:NAA720915 NJN720915:NJW720915 NTJ720915:NTS720915 ODF720915:ODO720915 ONB720915:ONK720915 OWX720915:OXG720915 PGT720915:PHC720915 PQP720915:PQY720915 QAL720915:QAU720915 QKH720915:QKQ720915 QUD720915:QUM720915 RDZ720915:REI720915 RNV720915:ROE720915 RXR720915:RYA720915 SHN720915:SHW720915 SRJ720915:SRS720915 TBF720915:TBO720915 TLB720915:TLK720915 TUX720915:TVG720915 UET720915:UFC720915 UOP720915:UOY720915 UYL720915:UYU720915 VIH720915:VIQ720915 VSD720915:VSM720915 WBZ720915:WCI720915 WLV720915:WME720915 WVR720915:WWA720915 J786451:S786451 JF786451:JO786451 TB786451:TK786451 ACX786451:ADG786451 AMT786451:ANC786451 AWP786451:AWY786451 BGL786451:BGU786451 BQH786451:BQQ786451 CAD786451:CAM786451 CJZ786451:CKI786451 CTV786451:CUE786451 DDR786451:DEA786451 DNN786451:DNW786451 DXJ786451:DXS786451 EHF786451:EHO786451 ERB786451:ERK786451 FAX786451:FBG786451 FKT786451:FLC786451 FUP786451:FUY786451 GEL786451:GEU786451 GOH786451:GOQ786451 GYD786451:GYM786451 HHZ786451:HII786451 HRV786451:HSE786451 IBR786451:ICA786451 ILN786451:ILW786451 IVJ786451:IVS786451 JFF786451:JFO786451 JPB786451:JPK786451 JYX786451:JZG786451 KIT786451:KJC786451 KSP786451:KSY786451 LCL786451:LCU786451 LMH786451:LMQ786451 LWD786451:LWM786451 MFZ786451:MGI786451 MPV786451:MQE786451 MZR786451:NAA786451 NJN786451:NJW786451 NTJ786451:NTS786451 ODF786451:ODO786451 ONB786451:ONK786451 OWX786451:OXG786451 PGT786451:PHC786451 PQP786451:PQY786451 QAL786451:QAU786451 QKH786451:QKQ786451 QUD786451:QUM786451 RDZ786451:REI786451 RNV786451:ROE786451 RXR786451:RYA786451 SHN786451:SHW786451 SRJ786451:SRS786451 TBF786451:TBO786451 TLB786451:TLK786451 TUX786451:TVG786451 UET786451:UFC786451 UOP786451:UOY786451 UYL786451:UYU786451 VIH786451:VIQ786451 VSD786451:VSM786451 WBZ786451:WCI786451 WLV786451:WME786451 WVR786451:WWA786451 J851987:S851987 JF851987:JO851987 TB851987:TK851987 ACX851987:ADG851987 AMT851987:ANC851987 AWP851987:AWY851987 BGL851987:BGU851987 BQH851987:BQQ851987 CAD851987:CAM851987 CJZ851987:CKI851987 CTV851987:CUE851987 DDR851987:DEA851987 DNN851987:DNW851987 DXJ851987:DXS851987 EHF851987:EHO851987 ERB851987:ERK851987 FAX851987:FBG851987 FKT851987:FLC851987 FUP851987:FUY851987 GEL851987:GEU851987 GOH851987:GOQ851987 GYD851987:GYM851987 HHZ851987:HII851987 HRV851987:HSE851987 IBR851987:ICA851987 ILN851987:ILW851987 IVJ851987:IVS851987 JFF851987:JFO851987 JPB851987:JPK851987 JYX851987:JZG851987 KIT851987:KJC851987 KSP851987:KSY851987 LCL851987:LCU851987 LMH851987:LMQ851987 LWD851987:LWM851987 MFZ851987:MGI851987 MPV851987:MQE851987 MZR851987:NAA851987 NJN851987:NJW851987 NTJ851987:NTS851987 ODF851987:ODO851987 ONB851987:ONK851987 OWX851987:OXG851987 PGT851987:PHC851987 PQP851987:PQY851987 QAL851987:QAU851987 QKH851987:QKQ851987 QUD851987:QUM851987 RDZ851987:REI851987 RNV851987:ROE851987 RXR851987:RYA851987 SHN851987:SHW851987 SRJ851987:SRS851987 TBF851987:TBO851987 TLB851987:TLK851987 TUX851987:TVG851987 UET851987:UFC851987 UOP851987:UOY851987 UYL851987:UYU851987 VIH851987:VIQ851987 VSD851987:VSM851987 WBZ851987:WCI851987 WLV851987:WME851987 WVR851987:WWA851987 J917523:S917523 JF917523:JO917523 TB917523:TK917523 ACX917523:ADG917523 AMT917523:ANC917523 AWP917523:AWY917523 BGL917523:BGU917523 BQH917523:BQQ917523 CAD917523:CAM917523 CJZ917523:CKI917523 CTV917523:CUE917523 DDR917523:DEA917523 DNN917523:DNW917523 DXJ917523:DXS917523 EHF917523:EHO917523 ERB917523:ERK917523 FAX917523:FBG917523 FKT917523:FLC917523 FUP917523:FUY917523 GEL917523:GEU917523 GOH917523:GOQ917523 GYD917523:GYM917523 HHZ917523:HII917523 HRV917523:HSE917523 IBR917523:ICA917523 ILN917523:ILW917523 IVJ917523:IVS917523 JFF917523:JFO917523 JPB917523:JPK917523 JYX917523:JZG917523 KIT917523:KJC917523 KSP917523:KSY917523 LCL917523:LCU917523 LMH917523:LMQ917523 LWD917523:LWM917523 MFZ917523:MGI917523 MPV917523:MQE917523 MZR917523:NAA917523 NJN917523:NJW917523 NTJ917523:NTS917523 ODF917523:ODO917523 ONB917523:ONK917523 OWX917523:OXG917523 PGT917523:PHC917523 PQP917523:PQY917523 QAL917523:QAU917523 QKH917523:QKQ917523 QUD917523:QUM917523 RDZ917523:REI917523 RNV917523:ROE917523 RXR917523:RYA917523 SHN917523:SHW917523 SRJ917523:SRS917523 TBF917523:TBO917523 TLB917523:TLK917523 TUX917523:TVG917523 UET917523:UFC917523 UOP917523:UOY917523 UYL917523:UYU917523 VIH917523:VIQ917523 VSD917523:VSM917523 WBZ917523:WCI917523 WLV917523:WME917523 WVR917523:WWA917523 J983059:S983059 JF983059:JO983059 TB983059:TK983059 ACX983059:ADG983059 AMT983059:ANC983059 AWP983059:AWY983059 BGL983059:BGU983059 BQH983059:BQQ983059 CAD983059:CAM983059 CJZ983059:CKI983059 CTV983059:CUE983059 DDR983059:DEA983059 DNN983059:DNW983059 DXJ983059:DXS983059 EHF983059:EHO983059 ERB983059:ERK983059 FAX983059:FBG983059 FKT983059:FLC983059 FUP983059:FUY983059 GEL983059:GEU983059 GOH983059:GOQ983059 GYD983059:GYM983059 HHZ983059:HII983059 HRV983059:HSE983059 IBR983059:ICA983059 ILN983059:ILW983059 IVJ983059:IVS983059 JFF983059:JFO983059 JPB983059:JPK983059 JYX983059:JZG983059 KIT983059:KJC983059 KSP983059:KSY983059 LCL983059:LCU983059 LMH983059:LMQ983059 LWD983059:LWM983059 MFZ983059:MGI983059 MPV983059:MQE983059 MZR983059:NAA983059 NJN983059:NJW983059 NTJ983059:NTS983059 ODF983059:ODO983059 ONB983059:ONK983059 OWX983059:OXG983059 PGT983059:PHC983059 PQP983059:PQY983059 QAL983059:QAU983059 QKH983059:QKQ983059 QUD983059:QUM983059 RDZ983059:REI983059 RNV983059:ROE983059 RXR983059:RYA983059 SHN983059:SHW983059 SRJ983059:SRS983059 TBF983059:TBO983059 TLB983059:TLK983059 TUX983059:TVG983059 UET983059:UFC983059 UOP983059:UOY983059 UYL983059:UYU983059 VIH983059:VIQ983059 VSD983059:VSM983059 WBZ983059:WCI983059 WLV983059:WME983059 WVR983059:WWA983059 J62:S62 JF62:JO62 TB62:TK62 ACX62:ADG62 AMT62:ANC62 AWP62:AWY62 BGL62:BGU62 BQH62:BQQ62 CAD62:CAM62 CJZ62:CKI62 CTV62:CUE62 DDR62:DEA62 DNN62:DNW62 DXJ62:DXS62 EHF62:EHO62 ERB62:ERK62 FAX62:FBG62 FKT62:FLC62 FUP62:FUY62 GEL62:GEU62 GOH62:GOQ62 GYD62:GYM62 HHZ62:HII62 HRV62:HSE62 IBR62:ICA62 ILN62:ILW62 IVJ62:IVS62 JFF62:JFO62 JPB62:JPK62 JYX62:JZG62 KIT62:KJC62 KSP62:KSY62 LCL62:LCU62 LMH62:LMQ62 LWD62:LWM62 MFZ62:MGI62 MPV62:MQE62 MZR62:NAA62 NJN62:NJW62 NTJ62:NTS62 ODF62:ODO62 ONB62:ONK62 OWX62:OXG62 PGT62:PHC62 PQP62:PQY62 QAL62:QAU62 QKH62:QKQ62 QUD62:QUM62 RDZ62:REI62 RNV62:ROE62 RXR62:RYA62 SHN62:SHW62 SRJ62:SRS62 TBF62:TBO62 TLB62:TLK62 TUX62:TVG62 UET62:UFC62 UOP62:UOY62 UYL62:UYU62 VIH62:VIQ62 VSD62:VSM62 WBZ62:WCI62 WLV62:WME62 WVR62:WWA62 J65598:S65598 JF65598:JO65598 TB65598:TK65598 ACX65598:ADG65598 AMT65598:ANC65598 AWP65598:AWY65598 BGL65598:BGU65598 BQH65598:BQQ65598 CAD65598:CAM65598 CJZ65598:CKI65598 CTV65598:CUE65598 DDR65598:DEA65598 DNN65598:DNW65598 DXJ65598:DXS65598 EHF65598:EHO65598 ERB65598:ERK65598 FAX65598:FBG65598 FKT65598:FLC65598 FUP65598:FUY65598 GEL65598:GEU65598 GOH65598:GOQ65598 GYD65598:GYM65598 HHZ65598:HII65598 HRV65598:HSE65598 IBR65598:ICA65598 ILN65598:ILW65598 IVJ65598:IVS65598 JFF65598:JFO65598 JPB65598:JPK65598 JYX65598:JZG65598 KIT65598:KJC65598 KSP65598:KSY65598 LCL65598:LCU65598 LMH65598:LMQ65598 LWD65598:LWM65598 MFZ65598:MGI65598 MPV65598:MQE65598 MZR65598:NAA65598 NJN65598:NJW65598 NTJ65598:NTS65598 ODF65598:ODO65598 ONB65598:ONK65598 OWX65598:OXG65598 PGT65598:PHC65598 PQP65598:PQY65598 QAL65598:QAU65598 QKH65598:QKQ65598 QUD65598:QUM65598 RDZ65598:REI65598 RNV65598:ROE65598 RXR65598:RYA65598 SHN65598:SHW65598 SRJ65598:SRS65598 TBF65598:TBO65598 TLB65598:TLK65598 TUX65598:TVG65598 UET65598:UFC65598 UOP65598:UOY65598 UYL65598:UYU65598 VIH65598:VIQ65598 VSD65598:VSM65598 WBZ65598:WCI65598 WLV65598:WME65598 WVR65598:WWA65598 J131134:S131134 JF131134:JO131134 TB131134:TK131134 ACX131134:ADG131134 AMT131134:ANC131134 AWP131134:AWY131134 BGL131134:BGU131134 BQH131134:BQQ131134 CAD131134:CAM131134 CJZ131134:CKI131134 CTV131134:CUE131134 DDR131134:DEA131134 DNN131134:DNW131134 DXJ131134:DXS131134 EHF131134:EHO131134 ERB131134:ERK131134 FAX131134:FBG131134 FKT131134:FLC131134 FUP131134:FUY131134 GEL131134:GEU131134 GOH131134:GOQ131134 GYD131134:GYM131134 HHZ131134:HII131134 HRV131134:HSE131134 IBR131134:ICA131134 ILN131134:ILW131134 IVJ131134:IVS131134 JFF131134:JFO131134 JPB131134:JPK131134 JYX131134:JZG131134 KIT131134:KJC131134 KSP131134:KSY131134 LCL131134:LCU131134 LMH131134:LMQ131134 LWD131134:LWM131134 MFZ131134:MGI131134 MPV131134:MQE131134 MZR131134:NAA131134 NJN131134:NJW131134 NTJ131134:NTS131134 ODF131134:ODO131134 ONB131134:ONK131134 OWX131134:OXG131134 PGT131134:PHC131134 PQP131134:PQY131134 QAL131134:QAU131134 QKH131134:QKQ131134 QUD131134:QUM131134 RDZ131134:REI131134 RNV131134:ROE131134 RXR131134:RYA131134 SHN131134:SHW131134 SRJ131134:SRS131134 TBF131134:TBO131134 TLB131134:TLK131134 TUX131134:TVG131134 UET131134:UFC131134 UOP131134:UOY131134 UYL131134:UYU131134 VIH131134:VIQ131134 VSD131134:VSM131134 WBZ131134:WCI131134 WLV131134:WME131134 WVR131134:WWA131134 J196670:S196670 JF196670:JO196670 TB196670:TK196670 ACX196670:ADG196670 AMT196670:ANC196670 AWP196670:AWY196670 BGL196670:BGU196670 BQH196670:BQQ196670 CAD196670:CAM196670 CJZ196670:CKI196670 CTV196670:CUE196670 DDR196670:DEA196670 DNN196670:DNW196670 DXJ196670:DXS196670 EHF196670:EHO196670 ERB196670:ERK196670 FAX196670:FBG196670 FKT196670:FLC196670 FUP196670:FUY196670 GEL196670:GEU196670 GOH196670:GOQ196670 GYD196670:GYM196670 HHZ196670:HII196670 HRV196670:HSE196670 IBR196670:ICA196670 ILN196670:ILW196670 IVJ196670:IVS196670 JFF196670:JFO196670 JPB196670:JPK196670 JYX196670:JZG196670 KIT196670:KJC196670 KSP196670:KSY196670 LCL196670:LCU196670 LMH196670:LMQ196670 LWD196670:LWM196670 MFZ196670:MGI196670 MPV196670:MQE196670 MZR196670:NAA196670 NJN196670:NJW196670 NTJ196670:NTS196670 ODF196670:ODO196670 ONB196670:ONK196670 OWX196670:OXG196670 PGT196670:PHC196670 PQP196670:PQY196670 QAL196670:QAU196670 QKH196670:QKQ196670 QUD196670:QUM196670 RDZ196670:REI196670 RNV196670:ROE196670 RXR196670:RYA196670 SHN196670:SHW196670 SRJ196670:SRS196670 TBF196670:TBO196670 TLB196670:TLK196670 TUX196670:TVG196670 UET196670:UFC196670 UOP196670:UOY196670 UYL196670:UYU196670 VIH196670:VIQ196670 VSD196670:VSM196670 WBZ196670:WCI196670 WLV196670:WME196670 WVR196670:WWA196670 J262206:S262206 JF262206:JO262206 TB262206:TK262206 ACX262206:ADG262206 AMT262206:ANC262206 AWP262206:AWY262206 BGL262206:BGU262206 BQH262206:BQQ262206 CAD262206:CAM262206 CJZ262206:CKI262206 CTV262206:CUE262206 DDR262206:DEA262206 DNN262206:DNW262206 DXJ262206:DXS262206 EHF262206:EHO262206 ERB262206:ERK262206 FAX262206:FBG262206 FKT262206:FLC262206 FUP262206:FUY262206 GEL262206:GEU262206 GOH262206:GOQ262206 GYD262206:GYM262206 HHZ262206:HII262206 HRV262206:HSE262206 IBR262206:ICA262206 ILN262206:ILW262206 IVJ262206:IVS262206 JFF262206:JFO262206 JPB262206:JPK262206 JYX262206:JZG262206 KIT262206:KJC262206 KSP262206:KSY262206 LCL262206:LCU262206 LMH262206:LMQ262206 LWD262206:LWM262206 MFZ262206:MGI262206 MPV262206:MQE262206 MZR262206:NAA262206 NJN262206:NJW262206 NTJ262206:NTS262206 ODF262206:ODO262206 ONB262206:ONK262206 OWX262206:OXG262206 PGT262206:PHC262206 PQP262206:PQY262206 QAL262206:QAU262206 QKH262206:QKQ262206 QUD262206:QUM262206 RDZ262206:REI262206 RNV262206:ROE262206 RXR262206:RYA262206 SHN262206:SHW262206 SRJ262206:SRS262206 TBF262206:TBO262206 TLB262206:TLK262206 TUX262206:TVG262206 UET262206:UFC262206 UOP262206:UOY262206 UYL262206:UYU262206 VIH262206:VIQ262206 VSD262206:VSM262206 WBZ262206:WCI262206 WLV262206:WME262206 WVR262206:WWA262206 J327742:S327742 JF327742:JO327742 TB327742:TK327742 ACX327742:ADG327742 AMT327742:ANC327742 AWP327742:AWY327742 BGL327742:BGU327742 BQH327742:BQQ327742 CAD327742:CAM327742 CJZ327742:CKI327742 CTV327742:CUE327742 DDR327742:DEA327742 DNN327742:DNW327742 DXJ327742:DXS327742 EHF327742:EHO327742 ERB327742:ERK327742 FAX327742:FBG327742 FKT327742:FLC327742 FUP327742:FUY327742 GEL327742:GEU327742 GOH327742:GOQ327742 GYD327742:GYM327742 HHZ327742:HII327742 HRV327742:HSE327742 IBR327742:ICA327742 ILN327742:ILW327742 IVJ327742:IVS327742 JFF327742:JFO327742 JPB327742:JPK327742 JYX327742:JZG327742 KIT327742:KJC327742 KSP327742:KSY327742 LCL327742:LCU327742 LMH327742:LMQ327742 LWD327742:LWM327742 MFZ327742:MGI327742 MPV327742:MQE327742 MZR327742:NAA327742 NJN327742:NJW327742 NTJ327742:NTS327742 ODF327742:ODO327742 ONB327742:ONK327742 OWX327742:OXG327742 PGT327742:PHC327742 PQP327742:PQY327742 QAL327742:QAU327742 QKH327742:QKQ327742 QUD327742:QUM327742 RDZ327742:REI327742 RNV327742:ROE327742 RXR327742:RYA327742 SHN327742:SHW327742 SRJ327742:SRS327742 TBF327742:TBO327742 TLB327742:TLK327742 TUX327742:TVG327742 UET327742:UFC327742 UOP327742:UOY327742 UYL327742:UYU327742 VIH327742:VIQ327742 VSD327742:VSM327742 WBZ327742:WCI327742 WLV327742:WME327742 WVR327742:WWA327742 J393278:S393278 JF393278:JO393278 TB393278:TK393278 ACX393278:ADG393278 AMT393278:ANC393278 AWP393278:AWY393278 BGL393278:BGU393278 BQH393278:BQQ393278 CAD393278:CAM393278 CJZ393278:CKI393278 CTV393278:CUE393278 DDR393278:DEA393278 DNN393278:DNW393278 DXJ393278:DXS393278 EHF393278:EHO393278 ERB393278:ERK393278 FAX393278:FBG393278 FKT393278:FLC393278 FUP393278:FUY393278 GEL393278:GEU393278 GOH393278:GOQ393278 GYD393278:GYM393278 HHZ393278:HII393278 HRV393278:HSE393278 IBR393278:ICA393278 ILN393278:ILW393278 IVJ393278:IVS393278 JFF393278:JFO393278 JPB393278:JPK393278 JYX393278:JZG393278 KIT393278:KJC393278 KSP393278:KSY393278 LCL393278:LCU393278 LMH393278:LMQ393278 LWD393278:LWM393278 MFZ393278:MGI393278 MPV393278:MQE393278 MZR393278:NAA393278 NJN393278:NJW393278 NTJ393278:NTS393278 ODF393278:ODO393278 ONB393278:ONK393278 OWX393278:OXG393278 PGT393278:PHC393278 PQP393278:PQY393278 QAL393278:QAU393278 QKH393278:QKQ393278 QUD393278:QUM393278 RDZ393278:REI393278 RNV393278:ROE393278 RXR393278:RYA393278 SHN393278:SHW393278 SRJ393278:SRS393278 TBF393278:TBO393278 TLB393278:TLK393278 TUX393278:TVG393278 UET393278:UFC393278 UOP393278:UOY393278 UYL393278:UYU393278 VIH393278:VIQ393278 VSD393278:VSM393278 WBZ393278:WCI393278 WLV393278:WME393278 WVR393278:WWA393278 J458814:S458814 JF458814:JO458814 TB458814:TK458814 ACX458814:ADG458814 AMT458814:ANC458814 AWP458814:AWY458814 BGL458814:BGU458814 BQH458814:BQQ458814 CAD458814:CAM458814 CJZ458814:CKI458814 CTV458814:CUE458814 DDR458814:DEA458814 DNN458814:DNW458814 DXJ458814:DXS458814 EHF458814:EHO458814 ERB458814:ERK458814 FAX458814:FBG458814 FKT458814:FLC458814 FUP458814:FUY458814 GEL458814:GEU458814 GOH458814:GOQ458814 GYD458814:GYM458814 HHZ458814:HII458814 HRV458814:HSE458814 IBR458814:ICA458814 ILN458814:ILW458814 IVJ458814:IVS458814 JFF458814:JFO458814 JPB458814:JPK458814 JYX458814:JZG458814 KIT458814:KJC458814 KSP458814:KSY458814 LCL458814:LCU458814 LMH458814:LMQ458814 LWD458814:LWM458814 MFZ458814:MGI458814 MPV458814:MQE458814 MZR458814:NAA458814 NJN458814:NJW458814 NTJ458814:NTS458814 ODF458814:ODO458814 ONB458814:ONK458814 OWX458814:OXG458814 PGT458814:PHC458814 PQP458814:PQY458814 QAL458814:QAU458814 QKH458814:QKQ458814 QUD458814:QUM458814 RDZ458814:REI458814 RNV458814:ROE458814 RXR458814:RYA458814 SHN458814:SHW458814 SRJ458814:SRS458814 TBF458814:TBO458814 TLB458814:TLK458814 TUX458814:TVG458814 UET458814:UFC458814 UOP458814:UOY458814 UYL458814:UYU458814 VIH458814:VIQ458814 VSD458814:VSM458814 WBZ458814:WCI458814 WLV458814:WME458814 WVR458814:WWA458814 J524350:S524350 JF524350:JO524350 TB524350:TK524350 ACX524350:ADG524350 AMT524350:ANC524350 AWP524350:AWY524350 BGL524350:BGU524350 BQH524350:BQQ524350 CAD524350:CAM524350 CJZ524350:CKI524350 CTV524350:CUE524350 DDR524350:DEA524350 DNN524350:DNW524350 DXJ524350:DXS524350 EHF524350:EHO524350 ERB524350:ERK524350 FAX524350:FBG524350 FKT524350:FLC524350 FUP524350:FUY524350 GEL524350:GEU524350 GOH524350:GOQ524350 GYD524350:GYM524350 HHZ524350:HII524350 HRV524350:HSE524350 IBR524350:ICA524350 ILN524350:ILW524350 IVJ524350:IVS524350 JFF524350:JFO524350 JPB524350:JPK524350 JYX524350:JZG524350 KIT524350:KJC524350 KSP524350:KSY524350 LCL524350:LCU524350 LMH524350:LMQ524350 LWD524350:LWM524350 MFZ524350:MGI524350 MPV524350:MQE524350 MZR524350:NAA524350 NJN524350:NJW524350 NTJ524350:NTS524350 ODF524350:ODO524350 ONB524350:ONK524350 OWX524350:OXG524350 PGT524350:PHC524350 PQP524350:PQY524350 QAL524350:QAU524350 QKH524350:QKQ524350 QUD524350:QUM524350 RDZ524350:REI524350 RNV524350:ROE524350 RXR524350:RYA524350 SHN524350:SHW524350 SRJ524350:SRS524350 TBF524350:TBO524350 TLB524350:TLK524350 TUX524350:TVG524350 UET524350:UFC524350 UOP524350:UOY524350 UYL524350:UYU524350 VIH524350:VIQ524350 VSD524350:VSM524350 WBZ524350:WCI524350 WLV524350:WME524350 WVR524350:WWA524350 J589886:S589886 JF589886:JO589886 TB589886:TK589886 ACX589886:ADG589886 AMT589886:ANC589886 AWP589886:AWY589886 BGL589886:BGU589886 BQH589886:BQQ589886 CAD589886:CAM589886 CJZ589886:CKI589886 CTV589886:CUE589886 DDR589886:DEA589886 DNN589886:DNW589886 DXJ589886:DXS589886 EHF589886:EHO589886 ERB589886:ERK589886 FAX589886:FBG589886 FKT589886:FLC589886 FUP589886:FUY589886 GEL589886:GEU589886 GOH589886:GOQ589886 GYD589886:GYM589886 HHZ589886:HII589886 HRV589886:HSE589886 IBR589886:ICA589886 ILN589886:ILW589886 IVJ589886:IVS589886 JFF589886:JFO589886 JPB589886:JPK589886 JYX589886:JZG589886 KIT589886:KJC589886 KSP589886:KSY589886 LCL589886:LCU589886 LMH589886:LMQ589886 LWD589886:LWM589886 MFZ589886:MGI589886 MPV589886:MQE589886 MZR589886:NAA589886 NJN589886:NJW589886 NTJ589886:NTS589886 ODF589886:ODO589886 ONB589886:ONK589886 OWX589886:OXG589886 PGT589886:PHC589886 PQP589886:PQY589886 QAL589886:QAU589886 QKH589886:QKQ589886 QUD589886:QUM589886 RDZ589886:REI589886 RNV589886:ROE589886 RXR589886:RYA589886 SHN589886:SHW589886 SRJ589886:SRS589886 TBF589886:TBO589886 TLB589886:TLK589886 TUX589886:TVG589886 UET589886:UFC589886 UOP589886:UOY589886 UYL589886:UYU589886 VIH589886:VIQ589886 VSD589886:VSM589886 WBZ589886:WCI589886 WLV589886:WME589886 WVR589886:WWA589886 J655422:S655422 JF655422:JO655422 TB655422:TK655422 ACX655422:ADG655422 AMT655422:ANC655422 AWP655422:AWY655422 BGL655422:BGU655422 BQH655422:BQQ655422 CAD655422:CAM655422 CJZ655422:CKI655422 CTV655422:CUE655422 DDR655422:DEA655422 DNN655422:DNW655422 DXJ655422:DXS655422 EHF655422:EHO655422 ERB655422:ERK655422 FAX655422:FBG655422 FKT655422:FLC655422 FUP655422:FUY655422 GEL655422:GEU655422 GOH655422:GOQ655422 GYD655422:GYM655422 HHZ655422:HII655422 HRV655422:HSE655422 IBR655422:ICA655422 ILN655422:ILW655422 IVJ655422:IVS655422 JFF655422:JFO655422 JPB655422:JPK655422 JYX655422:JZG655422 KIT655422:KJC655422 KSP655422:KSY655422 LCL655422:LCU655422 LMH655422:LMQ655422 LWD655422:LWM655422 MFZ655422:MGI655422 MPV655422:MQE655422 MZR655422:NAA655422 NJN655422:NJW655422 NTJ655422:NTS655422 ODF655422:ODO655422 ONB655422:ONK655422 OWX655422:OXG655422 PGT655422:PHC655422 PQP655422:PQY655422 QAL655422:QAU655422 QKH655422:QKQ655422 QUD655422:QUM655422 RDZ655422:REI655422 RNV655422:ROE655422 RXR655422:RYA655422 SHN655422:SHW655422 SRJ655422:SRS655422 TBF655422:TBO655422 TLB655422:TLK655422 TUX655422:TVG655422 UET655422:UFC655422 UOP655422:UOY655422 UYL655422:UYU655422 VIH655422:VIQ655422 VSD655422:VSM655422 WBZ655422:WCI655422 WLV655422:WME655422 WVR655422:WWA655422 J720958:S720958 JF720958:JO720958 TB720958:TK720958 ACX720958:ADG720958 AMT720958:ANC720958 AWP720958:AWY720958 BGL720958:BGU720958 BQH720958:BQQ720958 CAD720958:CAM720958 CJZ720958:CKI720958 CTV720958:CUE720958 DDR720958:DEA720958 DNN720958:DNW720958 DXJ720958:DXS720958 EHF720958:EHO720958 ERB720958:ERK720958 FAX720958:FBG720958 FKT720958:FLC720958 FUP720958:FUY720958 GEL720958:GEU720958 GOH720958:GOQ720958 GYD720958:GYM720958 HHZ720958:HII720958 HRV720958:HSE720958 IBR720958:ICA720958 ILN720958:ILW720958 IVJ720958:IVS720958 JFF720958:JFO720958 JPB720958:JPK720958 JYX720958:JZG720958 KIT720958:KJC720958 KSP720958:KSY720958 LCL720958:LCU720958 LMH720958:LMQ720958 LWD720958:LWM720958 MFZ720958:MGI720958 MPV720958:MQE720958 MZR720958:NAA720958 NJN720958:NJW720958 NTJ720958:NTS720958 ODF720958:ODO720958 ONB720958:ONK720958 OWX720958:OXG720958 PGT720958:PHC720958 PQP720958:PQY720958 QAL720958:QAU720958 QKH720958:QKQ720958 QUD720958:QUM720958 RDZ720958:REI720958 RNV720958:ROE720958 RXR720958:RYA720958 SHN720958:SHW720958 SRJ720958:SRS720958 TBF720958:TBO720958 TLB720958:TLK720958 TUX720958:TVG720958 UET720958:UFC720958 UOP720958:UOY720958 UYL720958:UYU720958 VIH720958:VIQ720958 VSD720958:VSM720958 WBZ720958:WCI720958 WLV720958:WME720958 WVR720958:WWA720958 J786494:S786494 JF786494:JO786494 TB786494:TK786494 ACX786494:ADG786494 AMT786494:ANC786494 AWP786494:AWY786494 BGL786494:BGU786494 BQH786494:BQQ786494 CAD786494:CAM786494 CJZ786494:CKI786494 CTV786494:CUE786494 DDR786494:DEA786494 DNN786494:DNW786494 DXJ786494:DXS786494 EHF786494:EHO786494 ERB786494:ERK786494 FAX786494:FBG786494 FKT786494:FLC786494 FUP786494:FUY786494 GEL786494:GEU786494 GOH786494:GOQ786494 GYD786494:GYM786494 HHZ786494:HII786494 HRV786494:HSE786494 IBR786494:ICA786494 ILN786494:ILW786494 IVJ786494:IVS786494 JFF786494:JFO786494 JPB786494:JPK786494 JYX786494:JZG786494 KIT786494:KJC786494 KSP786494:KSY786494 LCL786494:LCU786494 LMH786494:LMQ786494 LWD786494:LWM786494 MFZ786494:MGI786494 MPV786494:MQE786494 MZR786494:NAA786494 NJN786494:NJW786494 NTJ786494:NTS786494 ODF786494:ODO786494 ONB786494:ONK786494 OWX786494:OXG786494 PGT786494:PHC786494 PQP786494:PQY786494 QAL786494:QAU786494 QKH786494:QKQ786494 QUD786494:QUM786494 RDZ786494:REI786494 RNV786494:ROE786494 RXR786494:RYA786494 SHN786494:SHW786494 SRJ786494:SRS786494 TBF786494:TBO786494 TLB786494:TLK786494 TUX786494:TVG786494 UET786494:UFC786494 UOP786494:UOY786494 UYL786494:UYU786494 VIH786494:VIQ786494 VSD786494:VSM786494 WBZ786494:WCI786494 WLV786494:WME786494 WVR786494:WWA786494 J852030:S852030 JF852030:JO852030 TB852030:TK852030 ACX852030:ADG852030 AMT852030:ANC852030 AWP852030:AWY852030 BGL852030:BGU852030 BQH852030:BQQ852030 CAD852030:CAM852030 CJZ852030:CKI852030 CTV852030:CUE852030 DDR852030:DEA852030 DNN852030:DNW852030 DXJ852030:DXS852030 EHF852030:EHO852030 ERB852030:ERK852030 FAX852030:FBG852030 FKT852030:FLC852030 FUP852030:FUY852030 GEL852030:GEU852030 GOH852030:GOQ852030 GYD852030:GYM852030 HHZ852030:HII852030 HRV852030:HSE852030 IBR852030:ICA852030 ILN852030:ILW852030 IVJ852030:IVS852030 JFF852030:JFO852030 JPB852030:JPK852030 JYX852030:JZG852030 KIT852030:KJC852030 KSP852030:KSY852030 LCL852030:LCU852030 LMH852030:LMQ852030 LWD852030:LWM852030 MFZ852030:MGI852030 MPV852030:MQE852030 MZR852030:NAA852030 NJN852030:NJW852030 NTJ852030:NTS852030 ODF852030:ODO852030 ONB852030:ONK852030 OWX852030:OXG852030 PGT852030:PHC852030 PQP852030:PQY852030 QAL852030:QAU852030 QKH852030:QKQ852030 QUD852030:QUM852030 RDZ852030:REI852030 RNV852030:ROE852030 RXR852030:RYA852030 SHN852030:SHW852030 SRJ852030:SRS852030 TBF852030:TBO852030 TLB852030:TLK852030 TUX852030:TVG852030 UET852030:UFC852030 UOP852030:UOY852030 UYL852030:UYU852030 VIH852030:VIQ852030 VSD852030:VSM852030 WBZ852030:WCI852030 WLV852030:WME852030 WVR852030:WWA852030 J917566:S917566 JF917566:JO917566 TB917566:TK917566 ACX917566:ADG917566 AMT917566:ANC917566 AWP917566:AWY917566 BGL917566:BGU917566 BQH917566:BQQ917566 CAD917566:CAM917566 CJZ917566:CKI917566 CTV917566:CUE917566 DDR917566:DEA917566 DNN917566:DNW917566 DXJ917566:DXS917566 EHF917566:EHO917566 ERB917566:ERK917566 FAX917566:FBG917566 FKT917566:FLC917566 FUP917566:FUY917566 GEL917566:GEU917566 GOH917566:GOQ917566 GYD917566:GYM917566 HHZ917566:HII917566 HRV917566:HSE917566 IBR917566:ICA917566 ILN917566:ILW917566 IVJ917566:IVS917566 JFF917566:JFO917566 JPB917566:JPK917566 JYX917566:JZG917566 KIT917566:KJC917566 KSP917566:KSY917566 LCL917566:LCU917566 LMH917566:LMQ917566 LWD917566:LWM917566 MFZ917566:MGI917566 MPV917566:MQE917566 MZR917566:NAA917566 NJN917566:NJW917566 NTJ917566:NTS917566 ODF917566:ODO917566 ONB917566:ONK917566 OWX917566:OXG917566 PGT917566:PHC917566 PQP917566:PQY917566 QAL917566:QAU917566 QKH917566:QKQ917566 QUD917566:QUM917566 RDZ917566:REI917566 RNV917566:ROE917566 RXR917566:RYA917566 SHN917566:SHW917566 SRJ917566:SRS917566 TBF917566:TBO917566 TLB917566:TLK917566 TUX917566:TVG917566 UET917566:UFC917566 UOP917566:UOY917566 UYL917566:UYU917566 VIH917566:VIQ917566 VSD917566:VSM917566 WBZ917566:WCI917566 WLV917566:WME917566 WVR917566:WWA917566 J983102:S983102 JF983102:JO983102 TB983102:TK983102 ACX983102:ADG983102 AMT983102:ANC983102 AWP983102:AWY983102 BGL983102:BGU983102 BQH983102:BQQ983102 CAD983102:CAM983102 CJZ983102:CKI983102 CTV983102:CUE983102 DDR983102:DEA983102 DNN983102:DNW983102 DXJ983102:DXS983102 EHF983102:EHO983102 ERB983102:ERK983102 FAX983102:FBG983102 FKT983102:FLC983102 FUP983102:FUY983102 GEL983102:GEU983102 GOH983102:GOQ983102 GYD983102:GYM983102 HHZ983102:HII983102 HRV983102:HSE983102 IBR983102:ICA983102 ILN983102:ILW983102 IVJ983102:IVS983102 JFF983102:JFO983102 JPB983102:JPK983102 JYX983102:JZG983102 KIT983102:KJC983102 KSP983102:KSY983102 LCL983102:LCU983102 LMH983102:LMQ983102 LWD983102:LWM983102 MFZ983102:MGI983102 MPV983102:MQE983102 MZR983102:NAA983102 NJN983102:NJW983102 NTJ983102:NTS983102 ODF983102:ODO983102 ONB983102:ONK983102 OWX983102:OXG983102 PGT983102:PHC983102 PQP983102:PQY983102 QAL983102:QAU983102 QKH983102:QKQ983102 QUD983102:QUM983102 RDZ983102:REI983102 RNV983102:ROE983102 RXR983102:RYA983102 SHN983102:SHW983102 SRJ983102:SRS983102 TBF983102:TBO983102 TLB983102:TLK983102 TUX983102:TVG983102 UET983102:UFC983102 UOP983102:UOY983102 UYL983102:UYU983102 VIH983102:VIQ983102 VSD983102:VSM983102 WBZ983102:WCI983102 WLV983102:WME983102 WVR983102:WWA983102 J102:S102 JF102:JO102 TB102:TK102 ACX102:ADG102 AMT102:ANC102 AWP102:AWY102 BGL102:BGU102 BQH102:BQQ102 CAD102:CAM102 CJZ102:CKI102 CTV102:CUE102 DDR102:DEA102 DNN102:DNW102 DXJ102:DXS102 EHF102:EHO102 ERB102:ERK102 FAX102:FBG102 FKT102:FLC102 FUP102:FUY102 GEL102:GEU102 GOH102:GOQ102 GYD102:GYM102 HHZ102:HII102 HRV102:HSE102 IBR102:ICA102 ILN102:ILW102 IVJ102:IVS102 JFF102:JFO102 JPB102:JPK102 JYX102:JZG102 KIT102:KJC102 KSP102:KSY102 LCL102:LCU102 LMH102:LMQ102 LWD102:LWM102 MFZ102:MGI102 MPV102:MQE102 MZR102:NAA102 NJN102:NJW102 NTJ102:NTS102 ODF102:ODO102 ONB102:ONK102 OWX102:OXG102 PGT102:PHC102 PQP102:PQY102 QAL102:QAU102 QKH102:QKQ102 QUD102:QUM102 RDZ102:REI102 RNV102:ROE102 RXR102:RYA102 SHN102:SHW102 SRJ102:SRS102 TBF102:TBO102 TLB102:TLK102 TUX102:TVG102 UET102:UFC102 UOP102:UOY102 UYL102:UYU102 VIH102:VIQ102 VSD102:VSM102 WBZ102:WCI102 WLV102:WME102 WVR102:WWA102 J65638:S65638 JF65638:JO65638 TB65638:TK65638 ACX65638:ADG65638 AMT65638:ANC65638 AWP65638:AWY65638 BGL65638:BGU65638 BQH65638:BQQ65638 CAD65638:CAM65638 CJZ65638:CKI65638 CTV65638:CUE65638 DDR65638:DEA65638 DNN65638:DNW65638 DXJ65638:DXS65638 EHF65638:EHO65638 ERB65638:ERK65638 FAX65638:FBG65638 FKT65638:FLC65638 FUP65638:FUY65638 GEL65638:GEU65638 GOH65638:GOQ65638 GYD65638:GYM65638 HHZ65638:HII65638 HRV65638:HSE65638 IBR65638:ICA65638 ILN65638:ILW65638 IVJ65638:IVS65638 JFF65638:JFO65638 JPB65638:JPK65638 JYX65638:JZG65638 KIT65638:KJC65638 KSP65638:KSY65638 LCL65638:LCU65638 LMH65638:LMQ65638 LWD65638:LWM65638 MFZ65638:MGI65638 MPV65638:MQE65638 MZR65638:NAA65638 NJN65638:NJW65638 NTJ65638:NTS65638 ODF65638:ODO65638 ONB65638:ONK65638 OWX65638:OXG65638 PGT65638:PHC65638 PQP65638:PQY65638 QAL65638:QAU65638 QKH65638:QKQ65638 QUD65638:QUM65638 RDZ65638:REI65638 RNV65638:ROE65638 RXR65638:RYA65638 SHN65638:SHW65638 SRJ65638:SRS65638 TBF65638:TBO65638 TLB65638:TLK65638 TUX65638:TVG65638 UET65638:UFC65638 UOP65638:UOY65638 UYL65638:UYU65638 VIH65638:VIQ65638 VSD65638:VSM65638 WBZ65638:WCI65638 WLV65638:WME65638 WVR65638:WWA65638 J131174:S131174 JF131174:JO131174 TB131174:TK131174 ACX131174:ADG131174 AMT131174:ANC131174 AWP131174:AWY131174 BGL131174:BGU131174 BQH131174:BQQ131174 CAD131174:CAM131174 CJZ131174:CKI131174 CTV131174:CUE131174 DDR131174:DEA131174 DNN131174:DNW131174 DXJ131174:DXS131174 EHF131174:EHO131174 ERB131174:ERK131174 FAX131174:FBG131174 FKT131174:FLC131174 FUP131174:FUY131174 GEL131174:GEU131174 GOH131174:GOQ131174 GYD131174:GYM131174 HHZ131174:HII131174 HRV131174:HSE131174 IBR131174:ICA131174 ILN131174:ILW131174 IVJ131174:IVS131174 JFF131174:JFO131174 JPB131174:JPK131174 JYX131174:JZG131174 KIT131174:KJC131174 KSP131174:KSY131174 LCL131174:LCU131174 LMH131174:LMQ131174 LWD131174:LWM131174 MFZ131174:MGI131174 MPV131174:MQE131174 MZR131174:NAA131174 NJN131174:NJW131174 NTJ131174:NTS131174 ODF131174:ODO131174 ONB131174:ONK131174 OWX131174:OXG131174 PGT131174:PHC131174 PQP131174:PQY131174 QAL131174:QAU131174 QKH131174:QKQ131174 QUD131174:QUM131174 RDZ131174:REI131174 RNV131174:ROE131174 RXR131174:RYA131174 SHN131174:SHW131174 SRJ131174:SRS131174 TBF131174:TBO131174 TLB131174:TLK131174 TUX131174:TVG131174 UET131174:UFC131174 UOP131174:UOY131174 UYL131174:UYU131174 VIH131174:VIQ131174 VSD131174:VSM131174 WBZ131174:WCI131174 WLV131174:WME131174 WVR131174:WWA131174 J196710:S196710 JF196710:JO196710 TB196710:TK196710 ACX196710:ADG196710 AMT196710:ANC196710 AWP196710:AWY196710 BGL196710:BGU196710 BQH196710:BQQ196710 CAD196710:CAM196710 CJZ196710:CKI196710 CTV196710:CUE196710 DDR196710:DEA196710 DNN196710:DNW196710 DXJ196710:DXS196710 EHF196710:EHO196710 ERB196710:ERK196710 FAX196710:FBG196710 FKT196710:FLC196710 FUP196710:FUY196710 GEL196710:GEU196710 GOH196710:GOQ196710 GYD196710:GYM196710 HHZ196710:HII196710 HRV196710:HSE196710 IBR196710:ICA196710 ILN196710:ILW196710 IVJ196710:IVS196710 JFF196710:JFO196710 JPB196710:JPK196710 JYX196710:JZG196710 KIT196710:KJC196710 KSP196710:KSY196710 LCL196710:LCU196710 LMH196710:LMQ196710 LWD196710:LWM196710 MFZ196710:MGI196710 MPV196710:MQE196710 MZR196710:NAA196710 NJN196710:NJW196710 NTJ196710:NTS196710 ODF196710:ODO196710 ONB196710:ONK196710 OWX196710:OXG196710 PGT196710:PHC196710 PQP196710:PQY196710 QAL196710:QAU196710 QKH196710:QKQ196710 QUD196710:QUM196710 RDZ196710:REI196710 RNV196710:ROE196710 RXR196710:RYA196710 SHN196710:SHW196710 SRJ196710:SRS196710 TBF196710:TBO196710 TLB196710:TLK196710 TUX196710:TVG196710 UET196710:UFC196710 UOP196710:UOY196710 UYL196710:UYU196710 VIH196710:VIQ196710 VSD196710:VSM196710 WBZ196710:WCI196710 WLV196710:WME196710 WVR196710:WWA196710 J262246:S262246 JF262246:JO262246 TB262246:TK262246 ACX262246:ADG262246 AMT262246:ANC262246 AWP262246:AWY262246 BGL262246:BGU262246 BQH262246:BQQ262246 CAD262246:CAM262246 CJZ262246:CKI262246 CTV262246:CUE262246 DDR262246:DEA262246 DNN262246:DNW262246 DXJ262246:DXS262246 EHF262246:EHO262246 ERB262246:ERK262246 FAX262246:FBG262246 FKT262246:FLC262246 FUP262246:FUY262246 GEL262246:GEU262246 GOH262246:GOQ262246 GYD262246:GYM262246 HHZ262246:HII262246 HRV262246:HSE262246 IBR262246:ICA262246 ILN262246:ILW262246 IVJ262246:IVS262246 JFF262246:JFO262246 JPB262246:JPK262246 JYX262246:JZG262246 KIT262246:KJC262246 KSP262246:KSY262246 LCL262246:LCU262246 LMH262246:LMQ262246 LWD262246:LWM262246 MFZ262246:MGI262246 MPV262246:MQE262246 MZR262246:NAA262246 NJN262246:NJW262246 NTJ262246:NTS262246 ODF262246:ODO262246 ONB262246:ONK262246 OWX262246:OXG262246 PGT262246:PHC262246 PQP262246:PQY262246 QAL262246:QAU262246 QKH262246:QKQ262246 QUD262246:QUM262246 RDZ262246:REI262246 RNV262246:ROE262246 RXR262246:RYA262246 SHN262246:SHW262246 SRJ262246:SRS262246 TBF262246:TBO262246 TLB262246:TLK262246 TUX262246:TVG262246 UET262246:UFC262246 UOP262246:UOY262246 UYL262246:UYU262246 VIH262246:VIQ262246 VSD262246:VSM262246 WBZ262246:WCI262246 WLV262246:WME262246 WVR262246:WWA262246 J327782:S327782 JF327782:JO327782 TB327782:TK327782 ACX327782:ADG327782 AMT327782:ANC327782 AWP327782:AWY327782 BGL327782:BGU327782 BQH327782:BQQ327782 CAD327782:CAM327782 CJZ327782:CKI327782 CTV327782:CUE327782 DDR327782:DEA327782 DNN327782:DNW327782 DXJ327782:DXS327782 EHF327782:EHO327782 ERB327782:ERK327782 FAX327782:FBG327782 FKT327782:FLC327782 FUP327782:FUY327782 GEL327782:GEU327782 GOH327782:GOQ327782 GYD327782:GYM327782 HHZ327782:HII327782 HRV327782:HSE327782 IBR327782:ICA327782 ILN327782:ILW327782 IVJ327782:IVS327782 JFF327782:JFO327782 JPB327782:JPK327782 JYX327782:JZG327782 KIT327782:KJC327782 KSP327782:KSY327782 LCL327782:LCU327782 LMH327782:LMQ327782 LWD327782:LWM327782 MFZ327782:MGI327782 MPV327782:MQE327782 MZR327782:NAA327782 NJN327782:NJW327782 NTJ327782:NTS327782 ODF327782:ODO327782 ONB327782:ONK327782 OWX327782:OXG327782 PGT327782:PHC327782 PQP327782:PQY327782 QAL327782:QAU327782 QKH327782:QKQ327782 QUD327782:QUM327782 RDZ327782:REI327782 RNV327782:ROE327782 RXR327782:RYA327782 SHN327782:SHW327782 SRJ327782:SRS327782 TBF327782:TBO327782 TLB327782:TLK327782 TUX327782:TVG327782 UET327782:UFC327782 UOP327782:UOY327782 UYL327782:UYU327782 VIH327782:VIQ327782 VSD327782:VSM327782 WBZ327782:WCI327782 WLV327782:WME327782 WVR327782:WWA327782 J393318:S393318 JF393318:JO393318 TB393318:TK393318 ACX393318:ADG393318 AMT393318:ANC393318 AWP393318:AWY393318 BGL393318:BGU393318 BQH393318:BQQ393318 CAD393318:CAM393318 CJZ393318:CKI393318 CTV393318:CUE393318 DDR393318:DEA393318 DNN393318:DNW393318 DXJ393318:DXS393318 EHF393318:EHO393318 ERB393318:ERK393318 FAX393318:FBG393318 FKT393318:FLC393318 FUP393318:FUY393318 GEL393318:GEU393318 GOH393318:GOQ393318 GYD393318:GYM393318 HHZ393318:HII393318 HRV393318:HSE393318 IBR393318:ICA393318 ILN393318:ILW393318 IVJ393318:IVS393318 JFF393318:JFO393318 JPB393318:JPK393318 JYX393318:JZG393318 KIT393318:KJC393318 KSP393318:KSY393318 LCL393318:LCU393318 LMH393318:LMQ393318 LWD393318:LWM393318 MFZ393318:MGI393318 MPV393318:MQE393318 MZR393318:NAA393318 NJN393318:NJW393318 NTJ393318:NTS393318 ODF393318:ODO393318 ONB393318:ONK393318 OWX393318:OXG393318 PGT393318:PHC393318 PQP393318:PQY393318 QAL393318:QAU393318 QKH393318:QKQ393318 QUD393318:QUM393318 RDZ393318:REI393318 RNV393318:ROE393318 RXR393318:RYA393318 SHN393318:SHW393318 SRJ393318:SRS393318 TBF393318:TBO393318 TLB393318:TLK393318 TUX393318:TVG393318 UET393318:UFC393318 UOP393318:UOY393318 UYL393318:UYU393318 VIH393318:VIQ393318 VSD393318:VSM393318 WBZ393318:WCI393318 WLV393318:WME393318 WVR393318:WWA393318 J458854:S458854 JF458854:JO458854 TB458854:TK458854 ACX458854:ADG458854 AMT458854:ANC458854 AWP458854:AWY458854 BGL458854:BGU458854 BQH458854:BQQ458854 CAD458854:CAM458854 CJZ458854:CKI458854 CTV458854:CUE458854 DDR458854:DEA458854 DNN458854:DNW458854 DXJ458854:DXS458854 EHF458854:EHO458854 ERB458854:ERK458854 FAX458854:FBG458854 FKT458854:FLC458854 FUP458854:FUY458854 GEL458854:GEU458854 GOH458854:GOQ458854 GYD458854:GYM458854 HHZ458854:HII458854 HRV458854:HSE458854 IBR458854:ICA458854 ILN458854:ILW458854 IVJ458854:IVS458854 JFF458854:JFO458854 JPB458854:JPK458854 JYX458854:JZG458854 KIT458854:KJC458854 KSP458854:KSY458854 LCL458854:LCU458854 LMH458854:LMQ458854 LWD458854:LWM458854 MFZ458854:MGI458854 MPV458854:MQE458854 MZR458854:NAA458854 NJN458854:NJW458854 NTJ458854:NTS458854 ODF458854:ODO458854 ONB458854:ONK458854 OWX458854:OXG458854 PGT458854:PHC458854 PQP458854:PQY458854 QAL458854:QAU458854 QKH458854:QKQ458854 QUD458854:QUM458854 RDZ458854:REI458854 RNV458854:ROE458854 RXR458854:RYA458854 SHN458854:SHW458854 SRJ458854:SRS458854 TBF458854:TBO458854 TLB458854:TLK458854 TUX458854:TVG458854 UET458854:UFC458854 UOP458854:UOY458854 UYL458854:UYU458854 VIH458854:VIQ458854 VSD458854:VSM458854 WBZ458854:WCI458854 WLV458854:WME458854 WVR458854:WWA458854 J524390:S524390 JF524390:JO524390 TB524390:TK524390 ACX524390:ADG524390 AMT524390:ANC524390 AWP524390:AWY524390 BGL524390:BGU524390 BQH524390:BQQ524390 CAD524390:CAM524390 CJZ524390:CKI524390 CTV524390:CUE524390 DDR524390:DEA524390 DNN524390:DNW524390 DXJ524390:DXS524390 EHF524390:EHO524390 ERB524390:ERK524390 FAX524390:FBG524390 FKT524390:FLC524390 FUP524390:FUY524390 GEL524390:GEU524390 GOH524390:GOQ524390 GYD524390:GYM524390 HHZ524390:HII524390 HRV524390:HSE524390 IBR524390:ICA524390 ILN524390:ILW524390 IVJ524390:IVS524390 JFF524390:JFO524390 JPB524390:JPK524390 JYX524390:JZG524390 KIT524390:KJC524390 KSP524390:KSY524390 LCL524390:LCU524390 LMH524390:LMQ524390 LWD524390:LWM524390 MFZ524390:MGI524390 MPV524390:MQE524390 MZR524390:NAA524390 NJN524390:NJW524390 NTJ524390:NTS524390 ODF524390:ODO524390 ONB524390:ONK524390 OWX524390:OXG524390 PGT524390:PHC524390 PQP524390:PQY524390 QAL524390:QAU524390 QKH524390:QKQ524390 QUD524390:QUM524390 RDZ524390:REI524390 RNV524390:ROE524390 RXR524390:RYA524390 SHN524390:SHW524390 SRJ524390:SRS524390 TBF524390:TBO524390 TLB524390:TLK524390 TUX524390:TVG524390 UET524390:UFC524390 UOP524390:UOY524390 UYL524390:UYU524390 VIH524390:VIQ524390 VSD524390:VSM524390 WBZ524390:WCI524390 WLV524390:WME524390 WVR524390:WWA524390 J589926:S589926 JF589926:JO589926 TB589926:TK589926 ACX589926:ADG589926 AMT589926:ANC589926 AWP589926:AWY589926 BGL589926:BGU589926 BQH589926:BQQ589926 CAD589926:CAM589926 CJZ589926:CKI589926 CTV589926:CUE589926 DDR589926:DEA589926 DNN589926:DNW589926 DXJ589926:DXS589926 EHF589926:EHO589926 ERB589926:ERK589926 FAX589926:FBG589926 FKT589926:FLC589926 FUP589926:FUY589926 GEL589926:GEU589926 GOH589926:GOQ589926 GYD589926:GYM589926 HHZ589926:HII589926 HRV589926:HSE589926 IBR589926:ICA589926 ILN589926:ILW589926 IVJ589926:IVS589926 JFF589926:JFO589926 JPB589926:JPK589926 JYX589926:JZG589926 KIT589926:KJC589926 KSP589926:KSY589926 LCL589926:LCU589926 LMH589926:LMQ589926 LWD589926:LWM589926 MFZ589926:MGI589926 MPV589926:MQE589926 MZR589926:NAA589926 NJN589926:NJW589926 NTJ589926:NTS589926 ODF589926:ODO589926 ONB589926:ONK589926 OWX589926:OXG589926 PGT589926:PHC589926 PQP589926:PQY589926 QAL589926:QAU589926 QKH589926:QKQ589926 QUD589926:QUM589926 RDZ589926:REI589926 RNV589926:ROE589926 RXR589926:RYA589926 SHN589926:SHW589926 SRJ589926:SRS589926 TBF589926:TBO589926 TLB589926:TLK589926 TUX589926:TVG589926 UET589926:UFC589926 UOP589926:UOY589926 UYL589926:UYU589926 VIH589926:VIQ589926 VSD589926:VSM589926 WBZ589926:WCI589926 WLV589926:WME589926 WVR589926:WWA589926 J655462:S655462 JF655462:JO655462 TB655462:TK655462 ACX655462:ADG655462 AMT655462:ANC655462 AWP655462:AWY655462 BGL655462:BGU655462 BQH655462:BQQ655462 CAD655462:CAM655462 CJZ655462:CKI655462 CTV655462:CUE655462 DDR655462:DEA655462 DNN655462:DNW655462 DXJ655462:DXS655462 EHF655462:EHO655462 ERB655462:ERK655462 FAX655462:FBG655462 FKT655462:FLC655462 FUP655462:FUY655462 GEL655462:GEU655462 GOH655462:GOQ655462 GYD655462:GYM655462 HHZ655462:HII655462 HRV655462:HSE655462 IBR655462:ICA655462 ILN655462:ILW655462 IVJ655462:IVS655462 JFF655462:JFO655462 JPB655462:JPK655462 JYX655462:JZG655462 KIT655462:KJC655462 KSP655462:KSY655462 LCL655462:LCU655462 LMH655462:LMQ655462 LWD655462:LWM655462 MFZ655462:MGI655462 MPV655462:MQE655462 MZR655462:NAA655462 NJN655462:NJW655462 NTJ655462:NTS655462 ODF655462:ODO655462 ONB655462:ONK655462 OWX655462:OXG655462 PGT655462:PHC655462 PQP655462:PQY655462 QAL655462:QAU655462 QKH655462:QKQ655462 QUD655462:QUM655462 RDZ655462:REI655462 RNV655462:ROE655462 RXR655462:RYA655462 SHN655462:SHW655462 SRJ655462:SRS655462 TBF655462:TBO655462 TLB655462:TLK655462 TUX655462:TVG655462 UET655462:UFC655462 UOP655462:UOY655462 UYL655462:UYU655462 VIH655462:VIQ655462 VSD655462:VSM655462 WBZ655462:WCI655462 WLV655462:WME655462 WVR655462:WWA655462 J720998:S720998 JF720998:JO720998 TB720998:TK720998 ACX720998:ADG720998 AMT720998:ANC720998 AWP720998:AWY720998 BGL720998:BGU720998 BQH720998:BQQ720998 CAD720998:CAM720998 CJZ720998:CKI720998 CTV720998:CUE720998 DDR720998:DEA720998 DNN720998:DNW720998 DXJ720998:DXS720998 EHF720998:EHO720998 ERB720998:ERK720998 FAX720998:FBG720998 FKT720998:FLC720998 FUP720998:FUY720998 GEL720998:GEU720998 GOH720998:GOQ720998 GYD720998:GYM720998 HHZ720998:HII720998 HRV720998:HSE720998 IBR720998:ICA720998 ILN720998:ILW720998 IVJ720998:IVS720998 JFF720998:JFO720998 JPB720998:JPK720998 JYX720998:JZG720998 KIT720998:KJC720998 KSP720998:KSY720998 LCL720998:LCU720998 LMH720998:LMQ720998 LWD720998:LWM720998 MFZ720998:MGI720998 MPV720998:MQE720998 MZR720998:NAA720998 NJN720998:NJW720998 NTJ720998:NTS720998 ODF720998:ODO720998 ONB720998:ONK720998 OWX720998:OXG720998 PGT720998:PHC720998 PQP720998:PQY720998 QAL720998:QAU720998 QKH720998:QKQ720998 QUD720998:QUM720998 RDZ720998:REI720998 RNV720998:ROE720998 RXR720998:RYA720998 SHN720998:SHW720998 SRJ720998:SRS720998 TBF720998:TBO720998 TLB720998:TLK720998 TUX720998:TVG720998 UET720998:UFC720998 UOP720998:UOY720998 UYL720998:UYU720998 VIH720998:VIQ720998 VSD720998:VSM720998 WBZ720998:WCI720998 WLV720998:WME720998 WVR720998:WWA720998 J786534:S786534 JF786534:JO786534 TB786534:TK786534 ACX786534:ADG786534 AMT786534:ANC786534 AWP786534:AWY786534 BGL786534:BGU786534 BQH786534:BQQ786534 CAD786534:CAM786534 CJZ786534:CKI786534 CTV786534:CUE786534 DDR786534:DEA786534 DNN786534:DNW786534 DXJ786534:DXS786534 EHF786534:EHO786534 ERB786534:ERK786534 FAX786534:FBG786534 FKT786534:FLC786534 FUP786534:FUY786534 GEL786534:GEU786534 GOH786534:GOQ786534 GYD786534:GYM786534 HHZ786534:HII786534 HRV786534:HSE786534 IBR786534:ICA786534 ILN786534:ILW786534 IVJ786534:IVS786534 JFF786534:JFO786534 JPB786534:JPK786534 JYX786534:JZG786534 KIT786534:KJC786534 KSP786534:KSY786534 LCL786534:LCU786534 LMH786534:LMQ786534 LWD786534:LWM786534 MFZ786534:MGI786534 MPV786534:MQE786534 MZR786534:NAA786534 NJN786534:NJW786534 NTJ786534:NTS786534 ODF786534:ODO786534 ONB786534:ONK786534 OWX786534:OXG786534 PGT786534:PHC786534 PQP786534:PQY786534 QAL786534:QAU786534 QKH786534:QKQ786534 QUD786534:QUM786534 RDZ786534:REI786534 RNV786534:ROE786534 RXR786534:RYA786534 SHN786534:SHW786534 SRJ786534:SRS786534 TBF786534:TBO786534 TLB786534:TLK786534 TUX786534:TVG786534 UET786534:UFC786534 UOP786534:UOY786534 UYL786534:UYU786534 VIH786534:VIQ786534 VSD786534:VSM786534 WBZ786534:WCI786534 WLV786534:WME786534 WVR786534:WWA786534 J852070:S852070 JF852070:JO852070 TB852070:TK852070 ACX852070:ADG852070 AMT852070:ANC852070 AWP852070:AWY852070 BGL852070:BGU852070 BQH852070:BQQ852070 CAD852070:CAM852070 CJZ852070:CKI852070 CTV852070:CUE852070 DDR852070:DEA852070 DNN852070:DNW852070 DXJ852070:DXS852070 EHF852070:EHO852070 ERB852070:ERK852070 FAX852070:FBG852070 FKT852070:FLC852070 FUP852070:FUY852070 GEL852070:GEU852070 GOH852070:GOQ852070 GYD852070:GYM852070 HHZ852070:HII852070 HRV852070:HSE852070 IBR852070:ICA852070 ILN852070:ILW852070 IVJ852070:IVS852070 JFF852070:JFO852070 JPB852070:JPK852070 JYX852070:JZG852070 KIT852070:KJC852070 KSP852070:KSY852070 LCL852070:LCU852070 LMH852070:LMQ852070 LWD852070:LWM852070 MFZ852070:MGI852070 MPV852070:MQE852070 MZR852070:NAA852070 NJN852070:NJW852070 NTJ852070:NTS852070 ODF852070:ODO852070 ONB852070:ONK852070 OWX852070:OXG852070 PGT852070:PHC852070 PQP852070:PQY852070 QAL852070:QAU852070 QKH852070:QKQ852070 QUD852070:QUM852070 RDZ852070:REI852070 RNV852070:ROE852070 RXR852070:RYA852070 SHN852070:SHW852070 SRJ852070:SRS852070 TBF852070:TBO852070 TLB852070:TLK852070 TUX852070:TVG852070 UET852070:UFC852070 UOP852070:UOY852070 UYL852070:UYU852070 VIH852070:VIQ852070 VSD852070:VSM852070 WBZ852070:WCI852070 WLV852070:WME852070 WVR852070:WWA852070 J917606:S917606 JF917606:JO917606 TB917606:TK917606 ACX917606:ADG917606 AMT917606:ANC917606 AWP917606:AWY917606 BGL917606:BGU917606 BQH917606:BQQ917606 CAD917606:CAM917606 CJZ917606:CKI917606 CTV917606:CUE917606 DDR917606:DEA917606 DNN917606:DNW917606 DXJ917606:DXS917606 EHF917606:EHO917606 ERB917606:ERK917606 FAX917606:FBG917606 FKT917606:FLC917606 FUP917606:FUY917606 GEL917606:GEU917606 GOH917606:GOQ917606 GYD917606:GYM917606 HHZ917606:HII917606 HRV917606:HSE917606 IBR917606:ICA917606 ILN917606:ILW917606 IVJ917606:IVS917606 JFF917606:JFO917606 JPB917606:JPK917606 JYX917606:JZG917606 KIT917606:KJC917606 KSP917606:KSY917606 LCL917606:LCU917606 LMH917606:LMQ917606 LWD917606:LWM917606 MFZ917606:MGI917606 MPV917606:MQE917606 MZR917606:NAA917606 NJN917606:NJW917606 NTJ917606:NTS917606 ODF917606:ODO917606 ONB917606:ONK917606 OWX917606:OXG917606 PGT917606:PHC917606 PQP917606:PQY917606 QAL917606:QAU917606 QKH917606:QKQ917606 QUD917606:QUM917606 RDZ917606:REI917606 RNV917606:ROE917606 RXR917606:RYA917606 SHN917606:SHW917606 SRJ917606:SRS917606 TBF917606:TBO917606 TLB917606:TLK917606 TUX917606:TVG917606 UET917606:UFC917606 UOP917606:UOY917606 UYL917606:UYU917606 VIH917606:VIQ917606 VSD917606:VSM917606 WBZ917606:WCI917606 WLV917606:WME917606 WVR917606:WWA917606 J983142:S983142 JF983142:JO983142 TB983142:TK983142 ACX983142:ADG983142 AMT983142:ANC983142 AWP983142:AWY983142 BGL983142:BGU983142 BQH983142:BQQ983142 CAD983142:CAM983142 CJZ983142:CKI983142 CTV983142:CUE983142 DDR983142:DEA983142 DNN983142:DNW983142 DXJ983142:DXS983142 EHF983142:EHO983142 ERB983142:ERK983142 FAX983142:FBG983142 FKT983142:FLC983142 FUP983142:FUY983142 GEL983142:GEU983142 GOH983142:GOQ983142 GYD983142:GYM983142 HHZ983142:HII983142 HRV983142:HSE983142 IBR983142:ICA983142 ILN983142:ILW983142 IVJ983142:IVS983142 JFF983142:JFO983142 JPB983142:JPK983142 JYX983142:JZG983142 KIT983142:KJC983142 KSP983142:KSY983142 LCL983142:LCU983142 LMH983142:LMQ983142 LWD983142:LWM983142 MFZ983142:MGI983142 MPV983142:MQE983142 MZR983142:NAA983142 NJN983142:NJW983142 NTJ983142:NTS983142 ODF983142:ODO983142 ONB983142:ONK983142 OWX983142:OXG983142 PGT983142:PHC983142 PQP983142:PQY983142 QAL983142:QAU983142 QKH983142:QKQ983142 QUD983142:QUM983142 RDZ983142:REI983142 RNV983142:ROE983142 RXR983142:RYA983142 SHN983142:SHW983142 SRJ983142:SRS983142 TBF983142:TBO983142 TLB983142:TLK983142 TUX983142:TVG983142 UET983142:UFC983142 UOP983142:UOY983142 UYL983142:UYU983142 VIH983142:VIQ983142 VSD983142:VSM983142 WBZ983142:WCI983142 WLV983142:WME983142 WVR983142:WWA983142" xr:uid="{3FDD537E-88A1-4F2B-9CBF-6B82370B8E8A}">
      <formula1>BDI.TipoObra</formula1>
      <formula2>0</formula2>
    </dataValidation>
    <dataValidation type="decimal" allowBlank="1" showInputMessage="1" showErrorMessage="1" errorTitle="Valor não permitido" error="Digite um percentual entre 0% e 100%." promptTitle="Valores admissíveis:" prompt="Insira valores entre 0 e 100%." sqref="R12:S12 JN12:JO12 TJ12:TK12 ADF12:ADG12 ANB12:ANC12 AWX12:AWY12 BGT12:BGU12 BQP12:BQQ12 CAL12:CAM12 CKH12:CKI12 CUD12:CUE12 DDZ12:DEA12 DNV12:DNW12 DXR12:DXS12 EHN12:EHO12 ERJ12:ERK12 FBF12:FBG12 FLB12:FLC12 FUX12:FUY12 GET12:GEU12 GOP12:GOQ12 GYL12:GYM12 HIH12:HII12 HSD12:HSE12 IBZ12:ICA12 ILV12:ILW12 IVR12:IVS12 JFN12:JFO12 JPJ12:JPK12 JZF12:JZG12 KJB12:KJC12 KSX12:KSY12 LCT12:LCU12 LMP12:LMQ12 LWL12:LWM12 MGH12:MGI12 MQD12:MQE12 MZZ12:NAA12 NJV12:NJW12 NTR12:NTS12 ODN12:ODO12 ONJ12:ONK12 OXF12:OXG12 PHB12:PHC12 PQX12:PQY12 QAT12:QAU12 QKP12:QKQ12 QUL12:QUM12 REH12:REI12 ROD12:ROE12 RXZ12:RYA12 SHV12:SHW12 SRR12:SRS12 TBN12:TBO12 TLJ12:TLK12 TVF12:TVG12 UFB12:UFC12 UOX12:UOY12 UYT12:UYU12 VIP12:VIQ12 VSL12:VSM12 WCH12:WCI12 WMD12:WME12 WVZ12:WWA12 R65548:S65548 JN65548:JO65548 TJ65548:TK65548 ADF65548:ADG65548 ANB65548:ANC65548 AWX65548:AWY65548 BGT65548:BGU65548 BQP65548:BQQ65548 CAL65548:CAM65548 CKH65548:CKI65548 CUD65548:CUE65548 DDZ65548:DEA65548 DNV65548:DNW65548 DXR65548:DXS65548 EHN65548:EHO65548 ERJ65548:ERK65548 FBF65548:FBG65548 FLB65548:FLC65548 FUX65548:FUY65548 GET65548:GEU65548 GOP65548:GOQ65548 GYL65548:GYM65548 HIH65548:HII65548 HSD65548:HSE65548 IBZ65548:ICA65548 ILV65548:ILW65548 IVR65548:IVS65548 JFN65548:JFO65548 JPJ65548:JPK65548 JZF65548:JZG65548 KJB65548:KJC65548 KSX65548:KSY65548 LCT65548:LCU65548 LMP65548:LMQ65548 LWL65548:LWM65548 MGH65548:MGI65548 MQD65548:MQE65548 MZZ65548:NAA65548 NJV65548:NJW65548 NTR65548:NTS65548 ODN65548:ODO65548 ONJ65548:ONK65548 OXF65548:OXG65548 PHB65548:PHC65548 PQX65548:PQY65548 QAT65548:QAU65548 QKP65548:QKQ65548 QUL65548:QUM65548 REH65548:REI65548 ROD65548:ROE65548 RXZ65548:RYA65548 SHV65548:SHW65548 SRR65548:SRS65548 TBN65548:TBO65548 TLJ65548:TLK65548 TVF65548:TVG65548 UFB65548:UFC65548 UOX65548:UOY65548 UYT65548:UYU65548 VIP65548:VIQ65548 VSL65548:VSM65548 WCH65548:WCI65548 WMD65548:WME65548 WVZ65548:WWA65548 R131084:S131084 JN131084:JO131084 TJ131084:TK131084 ADF131084:ADG131084 ANB131084:ANC131084 AWX131084:AWY131084 BGT131084:BGU131084 BQP131084:BQQ131084 CAL131084:CAM131084 CKH131084:CKI131084 CUD131084:CUE131084 DDZ131084:DEA131084 DNV131084:DNW131084 DXR131084:DXS131084 EHN131084:EHO131084 ERJ131084:ERK131084 FBF131084:FBG131084 FLB131084:FLC131084 FUX131084:FUY131084 GET131084:GEU131084 GOP131084:GOQ131084 GYL131084:GYM131084 HIH131084:HII131084 HSD131084:HSE131084 IBZ131084:ICA131084 ILV131084:ILW131084 IVR131084:IVS131084 JFN131084:JFO131084 JPJ131084:JPK131084 JZF131084:JZG131084 KJB131084:KJC131084 KSX131084:KSY131084 LCT131084:LCU131084 LMP131084:LMQ131084 LWL131084:LWM131084 MGH131084:MGI131084 MQD131084:MQE131084 MZZ131084:NAA131084 NJV131084:NJW131084 NTR131084:NTS131084 ODN131084:ODO131084 ONJ131084:ONK131084 OXF131084:OXG131084 PHB131084:PHC131084 PQX131084:PQY131084 QAT131084:QAU131084 QKP131084:QKQ131084 QUL131084:QUM131084 REH131084:REI131084 ROD131084:ROE131084 RXZ131084:RYA131084 SHV131084:SHW131084 SRR131084:SRS131084 TBN131084:TBO131084 TLJ131084:TLK131084 TVF131084:TVG131084 UFB131084:UFC131084 UOX131084:UOY131084 UYT131084:UYU131084 VIP131084:VIQ131084 VSL131084:VSM131084 WCH131084:WCI131084 WMD131084:WME131084 WVZ131084:WWA131084 R196620:S196620 JN196620:JO196620 TJ196620:TK196620 ADF196620:ADG196620 ANB196620:ANC196620 AWX196620:AWY196620 BGT196620:BGU196620 BQP196620:BQQ196620 CAL196620:CAM196620 CKH196620:CKI196620 CUD196620:CUE196620 DDZ196620:DEA196620 DNV196620:DNW196620 DXR196620:DXS196620 EHN196620:EHO196620 ERJ196620:ERK196620 FBF196620:FBG196620 FLB196620:FLC196620 FUX196620:FUY196620 GET196620:GEU196620 GOP196620:GOQ196620 GYL196620:GYM196620 HIH196620:HII196620 HSD196620:HSE196620 IBZ196620:ICA196620 ILV196620:ILW196620 IVR196620:IVS196620 JFN196620:JFO196620 JPJ196620:JPK196620 JZF196620:JZG196620 KJB196620:KJC196620 KSX196620:KSY196620 LCT196620:LCU196620 LMP196620:LMQ196620 LWL196620:LWM196620 MGH196620:MGI196620 MQD196620:MQE196620 MZZ196620:NAA196620 NJV196620:NJW196620 NTR196620:NTS196620 ODN196620:ODO196620 ONJ196620:ONK196620 OXF196620:OXG196620 PHB196620:PHC196620 PQX196620:PQY196620 QAT196620:QAU196620 QKP196620:QKQ196620 QUL196620:QUM196620 REH196620:REI196620 ROD196620:ROE196620 RXZ196620:RYA196620 SHV196620:SHW196620 SRR196620:SRS196620 TBN196620:TBO196620 TLJ196620:TLK196620 TVF196620:TVG196620 UFB196620:UFC196620 UOX196620:UOY196620 UYT196620:UYU196620 VIP196620:VIQ196620 VSL196620:VSM196620 WCH196620:WCI196620 WMD196620:WME196620 WVZ196620:WWA196620 R262156:S262156 JN262156:JO262156 TJ262156:TK262156 ADF262156:ADG262156 ANB262156:ANC262156 AWX262156:AWY262156 BGT262156:BGU262156 BQP262156:BQQ262156 CAL262156:CAM262156 CKH262156:CKI262156 CUD262156:CUE262156 DDZ262156:DEA262156 DNV262156:DNW262156 DXR262156:DXS262156 EHN262156:EHO262156 ERJ262156:ERK262156 FBF262156:FBG262156 FLB262156:FLC262156 FUX262156:FUY262156 GET262156:GEU262156 GOP262156:GOQ262156 GYL262156:GYM262156 HIH262156:HII262156 HSD262156:HSE262156 IBZ262156:ICA262156 ILV262156:ILW262156 IVR262156:IVS262156 JFN262156:JFO262156 JPJ262156:JPK262156 JZF262156:JZG262156 KJB262156:KJC262156 KSX262156:KSY262156 LCT262156:LCU262156 LMP262156:LMQ262156 LWL262156:LWM262156 MGH262156:MGI262156 MQD262156:MQE262156 MZZ262156:NAA262156 NJV262156:NJW262156 NTR262156:NTS262156 ODN262156:ODO262156 ONJ262156:ONK262156 OXF262156:OXG262156 PHB262156:PHC262156 PQX262156:PQY262156 QAT262156:QAU262156 QKP262156:QKQ262156 QUL262156:QUM262156 REH262156:REI262156 ROD262156:ROE262156 RXZ262156:RYA262156 SHV262156:SHW262156 SRR262156:SRS262156 TBN262156:TBO262156 TLJ262156:TLK262156 TVF262156:TVG262156 UFB262156:UFC262156 UOX262156:UOY262156 UYT262156:UYU262156 VIP262156:VIQ262156 VSL262156:VSM262156 WCH262156:WCI262156 WMD262156:WME262156 WVZ262156:WWA262156 R327692:S327692 JN327692:JO327692 TJ327692:TK327692 ADF327692:ADG327692 ANB327692:ANC327692 AWX327692:AWY327692 BGT327692:BGU327692 BQP327692:BQQ327692 CAL327692:CAM327692 CKH327692:CKI327692 CUD327692:CUE327692 DDZ327692:DEA327692 DNV327692:DNW327692 DXR327692:DXS327692 EHN327692:EHO327692 ERJ327692:ERK327692 FBF327692:FBG327692 FLB327692:FLC327692 FUX327692:FUY327692 GET327692:GEU327692 GOP327692:GOQ327692 GYL327692:GYM327692 HIH327692:HII327692 HSD327692:HSE327692 IBZ327692:ICA327692 ILV327692:ILW327692 IVR327692:IVS327692 JFN327692:JFO327692 JPJ327692:JPK327692 JZF327692:JZG327692 KJB327692:KJC327692 KSX327692:KSY327692 LCT327692:LCU327692 LMP327692:LMQ327692 LWL327692:LWM327692 MGH327692:MGI327692 MQD327692:MQE327692 MZZ327692:NAA327692 NJV327692:NJW327692 NTR327692:NTS327692 ODN327692:ODO327692 ONJ327692:ONK327692 OXF327692:OXG327692 PHB327692:PHC327692 PQX327692:PQY327692 QAT327692:QAU327692 QKP327692:QKQ327692 QUL327692:QUM327692 REH327692:REI327692 ROD327692:ROE327692 RXZ327692:RYA327692 SHV327692:SHW327692 SRR327692:SRS327692 TBN327692:TBO327692 TLJ327692:TLK327692 TVF327692:TVG327692 UFB327692:UFC327692 UOX327692:UOY327692 UYT327692:UYU327692 VIP327692:VIQ327692 VSL327692:VSM327692 WCH327692:WCI327692 WMD327692:WME327692 WVZ327692:WWA327692 R393228:S393228 JN393228:JO393228 TJ393228:TK393228 ADF393228:ADG393228 ANB393228:ANC393228 AWX393228:AWY393228 BGT393228:BGU393228 BQP393228:BQQ393228 CAL393228:CAM393228 CKH393228:CKI393228 CUD393228:CUE393228 DDZ393228:DEA393228 DNV393228:DNW393228 DXR393228:DXS393228 EHN393228:EHO393228 ERJ393228:ERK393228 FBF393228:FBG393228 FLB393228:FLC393228 FUX393228:FUY393228 GET393228:GEU393228 GOP393228:GOQ393228 GYL393228:GYM393228 HIH393228:HII393228 HSD393228:HSE393228 IBZ393228:ICA393228 ILV393228:ILW393228 IVR393228:IVS393228 JFN393228:JFO393228 JPJ393228:JPK393228 JZF393228:JZG393228 KJB393228:KJC393228 KSX393228:KSY393228 LCT393228:LCU393228 LMP393228:LMQ393228 LWL393228:LWM393228 MGH393228:MGI393228 MQD393228:MQE393228 MZZ393228:NAA393228 NJV393228:NJW393228 NTR393228:NTS393228 ODN393228:ODO393228 ONJ393228:ONK393228 OXF393228:OXG393228 PHB393228:PHC393228 PQX393228:PQY393228 QAT393228:QAU393228 QKP393228:QKQ393228 QUL393228:QUM393228 REH393228:REI393228 ROD393228:ROE393228 RXZ393228:RYA393228 SHV393228:SHW393228 SRR393228:SRS393228 TBN393228:TBO393228 TLJ393228:TLK393228 TVF393228:TVG393228 UFB393228:UFC393228 UOX393228:UOY393228 UYT393228:UYU393228 VIP393228:VIQ393228 VSL393228:VSM393228 WCH393228:WCI393228 WMD393228:WME393228 WVZ393228:WWA393228 R458764:S458764 JN458764:JO458764 TJ458764:TK458764 ADF458764:ADG458764 ANB458764:ANC458764 AWX458764:AWY458764 BGT458764:BGU458764 BQP458764:BQQ458764 CAL458764:CAM458764 CKH458764:CKI458764 CUD458764:CUE458764 DDZ458764:DEA458764 DNV458764:DNW458764 DXR458764:DXS458764 EHN458764:EHO458764 ERJ458764:ERK458764 FBF458764:FBG458764 FLB458764:FLC458764 FUX458764:FUY458764 GET458764:GEU458764 GOP458764:GOQ458764 GYL458764:GYM458764 HIH458764:HII458764 HSD458764:HSE458764 IBZ458764:ICA458764 ILV458764:ILW458764 IVR458764:IVS458764 JFN458764:JFO458764 JPJ458764:JPK458764 JZF458764:JZG458764 KJB458764:KJC458764 KSX458764:KSY458764 LCT458764:LCU458764 LMP458764:LMQ458764 LWL458764:LWM458764 MGH458764:MGI458764 MQD458764:MQE458764 MZZ458764:NAA458764 NJV458764:NJW458764 NTR458764:NTS458764 ODN458764:ODO458764 ONJ458764:ONK458764 OXF458764:OXG458764 PHB458764:PHC458764 PQX458764:PQY458764 QAT458764:QAU458764 QKP458764:QKQ458764 QUL458764:QUM458764 REH458764:REI458764 ROD458764:ROE458764 RXZ458764:RYA458764 SHV458764:SHW458764 SRR458764:SRS458764 TBN458764:TBO458764 TLJ458764:TLK458764 TVF458764:TVG458764 UFB458764:UFC458764 UOX458764:UOY458764 UYT458764:UYU458764 VIP458764:VIQ458764 VSL458764:VSM458764 WCH458764:WCI458764 WMD458764:WME458764 WVZ458764:WWA458764 R524300:S524300 JN524300:JO524300 TJ524300:TK524300 ADF524300:ADG524300 ANB524300:ANC524300 AWX524300:AWY524300 BGT524300:BGU524300 BQP524300:BQQ524300 CAL524300:CAM524300 CKH524300:CKI524300 CUD524300:CUE524300 DDZ524300:DEA524300 DNV524300:DNW524300 DXR524300:DXS524300 EHN524300:EHO524300 ERJ524300:ERK524300 FBF524300:FBG524300 FLB524300:FLC524300 FUX524300:FUY524300 GET524300:GEU524300 GOP524300:GOQ524300 GYL524300:GYM524300 HIH524300:HII524300 HSD524300:HSE524300 IBZ524300:ICA524300 ILV524300:ILW524300 IVR524300:IVS524300 JFN524300:JFO524300 JPJ524300:JPK524300 JZF524300:JZG524300 KJB524300:KJC524300 KSX524300:KSY524300 LCT524300:LCU524300 LMP524300:LMQ524300 LWL524300:LWM524300 MGH524300:MGI524300 MQD524300:MQE524300 MZZ524300:NAA524300 NJV524300:NJW524300 NTR524300:NTS524300 ODN524300:ODO524300 ONJ524300:ONK524300 OXF524300:OXG524300 PHB524300:PHC524300 PQX524300:PQY524300 QAT524300:QAU524300 QKP524300:QKQ524300 QUL524300:QUM524300 REH524300:REI524300 ROD524300:ROE524300 RXZ524300:RYA524300 SHV524300:SHW524300 SRR524300:SRS524300 TBN524300:TBO524300 TLJ524300:TLK524300 TVF524300:TVG524300 UFB524300:UFC524300 UOX524300:UOY524300 UYT524300:UYU524300 VIP524300:VIQ524300 VSL524300:VSM524300 WCH524300:WCI524300 WMD524300:WME524300 WVZ524300:WWA524300 R589836:S589836 JN589836:JO589836 TJ589836:TK589836 ADF589836:ADG589836 ANB589836:ANC589836 AWX589836:AWY589836 BGT589836:BGU589836 BQP589836:BQQ589836 CAL589836:CAM589836 CKH589836:CKI589836 CUD589836:CUE589836 DDZ589836:DEA589836 DNV589836:DNW589836 DXR589836:DXS589836 EHN589836:EHO589836 ERJ589836:ERK589836 FBF589836:FBG589836 FLB589836:FLC589836 FUX589836:FUY589836 GET589836:GEU589836 GOP589836:GOQ589836 GYL589836:GYM589836 HIH589836:HII589836 HSD589836:HSE589836 IBZ589836:ICA589836 ILV589836:ILW589836 IVR589836:IVS589836 JFN589836:JFO589836 JPJ589836:JPK589836 JZF589836:JZG589836 KJB589836:KJC589836 KSX589836:KSY589836 LCT589836:LCU589836 LMP589836:LMQ589836 LWL589836:LWM589836 MGH589836:MGI589836 MQD589836:MQE589836 MZZ589836:NAA589836 NJV589836:NJW589836 NTR589836:NTS589836 ODN589836:ODO589836 ONJ589836:ONK589836 OXF589836:OXG589836 PHB589836:PHC589836 PQX589836:PQY589836 QAT589836:QAU589836 QKP589836:QKQ589836 QUL589836:QUM589836 REH589836:REI589836 ROD589836:ROE589836 RXZ589836:RYA589836 SHV589836:SHW589836 SRR589836:SRS589836 TBN589836:TBO589836 TLJ589836:TLK589836 TVF589836:TVG589836 UFB589836:UFC589836 UOX589836:UOY589836 UYT589836:UYU589836 VIP589836:VIQ589836 VSL589836:VSM589836 WCH589836:WCI589836 WMD589836:WME589836 WVZ589836:WWA589836 R655372:S655372 JN655372:JO655372 TJ655372:TK655372 ADF655372:ADG655372 ANB655372:ANC655372 AWX655372:AWY655372 BGT655372:BGU655372 BQP655372:BQQ655372 CAL655372:CAM655372 CKH655372:CKI655372 CUD655372:CUE655372 DDZ655372:DEA655372 DNV655372:DNW655372 DXR655372:DXS655372 EHN655372:EHO655372 ERJ655372:ERK655372 FBF655372:FBG655372 FLB655372:FLC655372 FUX655372:FUY655372 GET655372:GEU655372 GOP655372:GOQ655372 GYL655372:GYM655372 HIH655372:HII655372 HSD655372:HSE655372 IBZ655372:ICA655372 ILV655372:ILW655372 IVR655372:IVS655372 JFN655372:JFO655372 JPJ655372:JPK655372 JZF655372:JZG655372 KJB655372:KJC655372 KSX655372:KSY655372 LCT655372:LCU655372 LMP655372:LMQ655372 LWL655372:LWM655372 MGH655372:MGI655372 MQD655372:MQE655372 MZZ655372:NAA655372 NJV655372:NJW655372 NTR655372:NTS655372 ODN655372:ODO655372 ONJ655372:ONK655372 OXF655372:OXG655372 PHB655372:PHC655372 PQX655372:PQY655372 QAT655372:QAU655372 QKP655372:QKQ655372 QUL655372:QUM655372 REH655372:REI655372 ROD655372:ROE655372 RXZ655372:RYA655372 SHV655372:SHW655372 SRR655372:SRS655372 TBN655372:TBO655372 TLJ655372:TLK655372 TVF655372:TVG655372 UFB655372:UFC655372 UOX655372:UOY655372 UYT655372:UYU655372 VIP655372:VIQ655372 VSL655372:VSM655372 WCH655372:WCI655372 WMD655372:WME655372 WVZ655372:WWA655372 R720908:S720908 JN720908:JO720908 TJ720908:TK720908 ADF720908:ADG720908 ANB720908:ANC720908 AWX720908:AWY720908 BGT720908:BGU720908 BQP720908:BQQ720908 CAL720908:CAM720908 CKH720908:CKI720908 CUD720908:CUE720908 DDZ720908:DEA720908 DNV720908:DNW720908 DXR720908:DXS720908 EHN720908:EHO720908 ERJ720908:ERK720908 FBF720908:FBG720908 FLB720908:FLC720908 FUX720908:FUY720908 GET720908:GEU720908 GOP720908:GOQ720908 GYL720908:GYM720908 HIH720908:HII720908 HSD720908:HSE720908 IBZ720908:ICA720908 ILV720908:ILW720908 IVR720908:IVS720908 JFN720908:JFO720908 JPJ720908:JPK720908 JZF720908:JZG720908 KJB720908:KJC720908 KSX720908:KSY720908 LCT720908:LCU720908 LMP720908:LMQ720908 LWL720908:LWM720908 MGH720908:MGI720908 MQD720908:MQE720908 MZZ720908:NAA720908 NJV720908:NJW720908 NTR720908:NTS720908 ODN720908:ODO720908 ONJ720908:ONK720908 OXF720908:OXG720908 PHB720908:PHC720908 PQX720908:PQY720908 QAT720908:QAU720908 QKP720908:QKQ720908 QUL720908:QUM720908 REH720908:REI720908 ROD720908:ROE720908 RXZ720908:RYA720908 SHV720908:SHW720908 SRR720908:SRS720908 TBN720908:TBO720908 TLJ720908:TLK720908 TVF720908:TVG720908 UFB720908:UFC720908 UOX720908:UOY720908 UYT720908:UYU720908 VIP720908:VIQ720908 VSL720908:VSM720908 WCH720908:WCI720908 WMD720908:WME720908 WVZ720908:WWA720908 R786444:S786444 JN786444:JO786444 TJ786444:TK786444 ADF786444:ADG786444 ANB786444:ANC786444 AWX786444:AWY786444 BGT786444:BGU786444 BQP786444:BQQ786444 CAL786444:CAM786444 CKH786444:CKI786444 CUD786444:CUE786444 DDZ786444:DEA786444 DNV786444:DNW786444 DXR786444:DXS786444 EHN786444:EHO786444 ERJ786444:ERK786444 FBF786444:FBG786444 FLB786444:FLC786444 FUX786444:FUY786444 GET786444:GEU786444 GOP786444:GOQ786444 GYL786444:GYM786444 HIH786444:HII786444 HSD786444:HSE786444 IBZ786444:ICA786444 ILV786444:ILW786444 IVR786444:IVS786444 JFN786444:JFO786444 JPJ786444:JPK786444 JZF786444:JZG786444 KJB786444:KJC786444 KSX786444:KSY786444 LCT786444:LCU786444 LMP786444:LMQ786444 LWL786444:LWM786444 MGH786444:MGI786444 MQD786444:MQE786444 MZZ786444:NAA786444 NJV786444:NJW786444 NTR786444:NTS786444 ODN786444:ODO786444 ONJ786444:ONK786444 OXF786444:OXG786444 PHB786444:PHC786444 PQX786444:PQY786444 QAT786444:QAU786444 QKP786444:QKQ786444 QUL786444:QUM786444 REH786444:REI786444 ROD786444:ROE786444 RXZ786444:RYA786444 SHV786444:SHW786444 SRR786444:SRS786444 TBN786444:TBO786444 TLJ786444:TLK786444 TVF786444:TVG786444 UFB786444:UFC786444 UOX786444:UOY786444 UYT786444:UYU786444 VIP786444:VIQ786444 VSL786444:VSM786444 WCH786444:WCI786444 WMD786444:WME786444 WVZ786444:WWA786444 R851980:S851980 JN851980:JO851980 TJ851980:TK851980 ADF851980:ADG851980 ANB851980:ANC851980 AWX851980:AWY851980 BGT851980:BGU851980 BQP851980:BQQ851980 CAL851980:CAM851980 CKH851980:CKI851980 CUD851980:CUE851980 DDZ851980:DEA851980 DNV851980:DNW851980 DXR851980:DXS851980 EHN851980:EHO851980 ERJ851980:ERK851980 FBF851980:FBG851980 FLB851980:FLC851980 FUX851980:FUY851980 GET851980:GEU851980 GOP851980:GOQ851980 GYL851980:GYM851980 HIH851980:HII851980 HSD851980:HSE851980 IBZ851980:ICA851980 ILV851980:ILW851980 IVR851980:IVS851980 JFN851980:JFO851980 JPJ851980:JPK851980 JZF851980:JZG851980 KJB851980:KJC851980 KSX851980:KSY851980 LCT851980:LCU851980 LMP851980:LMQ851980 LWL851980:LWM851980 MGH851980:MGI851980 MQD851980:MQE851980 MZZ851980:NAA851980 NJV851980:NJW851980 NTR851980:NTS851980 ODN851980:ODO851980 ONJ851980:ONK851980 OXF851980:OXG851980 PHB851980:PHC851980 PQX851980:PQY851980 QAT851980:QAU851980 QKP851980:QKQ851980 QUL851980:QUM851980 REH851980:REI851980 ROD851980:ROE851980 RXZ851980:RYA851980 SHV851980:SHW851980 SRR851980:SRS851980 TBN851980:TBO851980 TLJ851980:TLK851980 TVF851980:TVG851980 UFB851980:UFC851980 UOX851980:UOY851980 UYT851980:UYU851980 VIP851980:VIQ851980 VSL851980:VSM851980 WCH851980:WCI851980 WMD851980:WME851980 WVZ851980:WWA851980 R917516:S917516 JN917516:JO917516 TJ917516:TK917516 ADF917516:ADG917516 ANB917516:ANC917516 AWX917516:AWY917516 BGT917516:BGU917516 BQP917516:BQQ917516 CAL917516:CAM917516 CKH917516:CKI917516 CUD917516:CUE917516 DDZ917516:DEA917516 DNV917516:DNW917516 DXR917516:DXS917516 EHN917516:EHO917516 ERJ917516:ERK917516 FBF917516:FBG917516 FLB917516:FLC917516 FUX917516:FUY917516 GET917516:GEU917516 GOP917516:GOQ917516 GYL917516:GYM917516 HIH917516:HII917516 HSD917516:HSE917516 IBZ917516:ICA917516 ILV917516:ILW917516 IVR917516:IVS917516 JFN917516:JFO917516 JPJ917516:JPK917516 JZF917516:JZG917516 KJB917516:KJC917516 KSX917516:KSY917516 LCT917516:LCU917516 LMP917516:LMQ917516 LWL917516:LWM917516 MGH917516:MGI917516 MQD917516:MQE917516 MZZ917516:NAA917516 NJV917516:NJW917516 NTR917516:NTS917516 ODN917516:ODO917516 ONJ917516:ONK917516 OXF917516:OXG917516 PHB917516:PHC917516 PQX917516:PQY917516 QAT917516:QAU917516 QKP917516:QKQ917516 QUL917516:QUM917516 REH917516:REI917516 ROD917516:ROE917516 RXZ917516:RYA917516 SHV917516:SHW917516 SRR917516:SRS917516 TBN917516:TBO917516 TLJ917516:TLK917516 TVF917516:TVG917516 UFB917516:UFC917516 UOX917516:UOY917516 UYT917516:UYU917516 VIP917516:VIQ917516 VSL917516:VSM917516 WCH917516:WCI917516 WMD917516:WME917516 WVZ917516:WWA917516 R983052:S983052 JN983052:JO983052 TJ983052:TK983052 ADF983052:ADG983052 ANB983052:ANC983052 AWX983052:AWY983052 BGT983052:BGU983052 BQP983052:BQQ983052 CAL983052:CAM983052 CKH983052:CKI983052 CUD983052:CUE983052 DDZ983052:DEA983052 DNV983052:DNW983052 DXR983052:DXS983052 EHN983052:EHO983052 ERJ983052:ERK983052 FBF983052:FBG983052 FLB983052:FLC983052 FUX983052:FUY983052 GET983052:GEU983052 GOP983052:GOQ983052 GYL983052:GYM983052 HIH983052:HII983052 HSD983052:HSE983052 IBZ983052:ICA983052 ILV983052:ILW983052 IVR983052:IVS983052 JFN983052:JFO983052 JPJ983052:JPK983052 JZF983052:JZG983052 KJB983052:KJC983052 KSX983052:KSY983052 LCT983052:LCU983052 LMP983052:LMQ983052 LWL983052:LWM983052 MGH983052:MGI983052 MQD983052:MQE983052 MZZ983052:NAA983052 NJV983052:NJW983052 NTR983052:NTS983052 ODN983052:ODO983052 ONJ983052:ONK983052 OXF983052:OXG983052 PHB983052:PHC983052 PQX983052:PQY983052 QAT983052:QAU983052 QKP983052:QKQ983052 QUL983052:QUM983052 REH983052:REI983052 ROD983052:ROE983052 RXZ983052:RYA983052 SHV983052:SHW983052 SRR983052:SRS983052 TBN983052:TBO983052 TLJ983052:TLK983052 TVF983052:TVG983052 UFB983052:UFC983052 UOX983052:UOY983052 UYT983052:UYU983052 VIP983052:VIQ983052 VSL983052:VSM983052 WCH983052:WCI983052 WMD983052:WME983052 WVZ983052:WWA983052" xr:uid="{1F656640-F60E-41B4-B0C5-57142592A80B}">
      <formula1>0</formula1>
      <formula2>1</formula2>
    </dataValidation>
    <dataValidation type="decimal" operator="greaterThanOrEqual" allowBlank="1" showInputMessage="1" showErrorMessage="1" errorTitle="Valor não permitido" error="Digite um percentual entre 0% e 100%." promptTitle="Valores comuns:" prompt="Normalmente entre 2 e 5%." sqref="R13:S13 JN13:JO13 TJ13:TK13 ADF13:ADG13 ANB13:ANC13 AWX13:AWY13 BGT13:BGU13 BQP13:BQQ13 CAL13:CAM13 CKH13:CKI13 CUD13:CUE13 DDZ13:DEA13 DNV13:DNW13 DXR13:DXS13 EHN13:EHO13 ERJ13:ERK13 FBF13:FBG13 FLB13:FLC13 FUX13:FUY13 GET13:GEU13 GOP13:GOQ13 GYL13:GYM13 HIH13:HII13 HSD13:HSE13 IBZ13:ICA13 ILV13:ILW13 IVR13:IVS13 JFN13:JFO13 JPJ13:JPK13 JZF13:JZG13 KJB13:KJC13 KSX13:KSY13 LCT13:LCU13 LMP13:LMQ13 LWL13:LWM13 MGH13:MGI13 MQD13:MQE13 MZZ13:NAA13 NJV13:NJW13 NTR13:NTS13 ODN13:ODO13 ONJ13:ONK13 OXF13:OXG13 PHB13:PHC13 PQX13:PQY13 QAT13:QAU13 QKP13:QKQ13 QUL13:QUM13 REH13:REI13 ROD13:ROE13 RXZ13:RYA13 SHV13:SHW13 SRR13:SRS13 TBN13:TBO13 TLJ13:TLK13 TVF13:TVG13 UFB13:UFC13 UOX13:UOY13 UYT13:UYU13 VIP13:VIQ13 VSL13:VSM13 WCH13:WCI13 WMD13:WME13 WVZ13:WWA13 R65549:S65549 JN65549:JO65549 TJ65549:TK65549 ADF65549:ADG65549 ANB65549:ANC65549 AWX65549:AWY65549 BGT65549:BGU65549 BQP65549:BQQ65549 CAL65549:CAM65549 CKH65549:CKI65549 CUD65549:CUE65549 DDZ65549:DEA65549 DNV65549:DNW65549 DXR65549:DXS65549 EHN65549:EHO65549 ERJ65549:ERK65549 FBF65549:FBG65549 FLB65549:FLC65549 FUX65549:FUY65549 GET65549:GEU65549 GOP65549:GOQ65549 GYL65549:GYM65549 HIH65549:HII65549 HSD65549:HSE65549 IBZ65549:ICA65549 ILV65549:ILW65549 IVR65549:IVS65549 JFN65549:JFO65549 JPJ65549:JPK65549 JZF65549:JZG65549 KJB65549:KJC65549 KSX65549:KSY65549 LCT65549:LCU65549 LMP65549:LMQ65549 LWL65549:LWM65549 MGH65549:MGI65549 MQD65549:MQE65549 MZZ65549:NAA65549 NJV65549:NJW65549 NTR65549:NTS65549 ODN65549:ODO65549 ONJ65549:ONK65549 OXF65549:OXG65549 PHB65549:PHC65549 PQX65549:PQY65549 QAT65549:QAU65549 QKP65549:QKQ65549 QUL65549:QUM65549 REH65549:REI65549 ROD65549:ROE65549 RXZ65549:RYA65549 SHV65549:SHW65549 SRR65549:SRS65549 TBN65549:TBO65549 TLJ65549:TLK65549 TVF65549:TVG65549 UFB65549:UFC65549 UOX65549:UOY65549 UYT65549:UYU65549 VIP65549:VIQ65549 VSL65549:VSM65549 WCH65549:WCI65549 WMD65549:WME65549 WVZ65549:WWA65549 R131085:S131085 JN131085:JO131085 TJ131085:TK131085 ADF131085:ADG131085 ANB131085:ANC131085 AWX131085:AWY131085 BGT131085:BGU131085 BQP131085:BQQ131085 CAL131085:CAM131085 CKH131085:CKI131085 CUD131085:CUE131085 DDZ131085:DEA131085 DNV131085:DNW131085 DXR131085:DXS131085 EHN131085:EHO131085 ERJ131085:ERK131085 FBF131085:FBG131085 FLB131085:FLC131085 FUX131085:FUY131085 GET131085:GEU131085 GOP131085:GOQ131085 GYL131085:GYM131085 HIH131085:HII131085 HSD131085:HSE131085 IBZ131085:ICA131085 ILV131085:ILW131085 IVR131085:IVS131085 JFN131085:JFO131085 JPJ131085:JPK131085 JZF131085:JZG131085 KJB131085:KJC131085 KSX131085:KSY131085 LCT131085:LCU131085 LMP131085:LMQ131085 LWL131085:LWM131085 MGH131085:MGI131085 MQD131085:MQE131085 MZZ131085:NAA131085 NJV131085:NJW131085 NTR131085:NTS131085 ODN131085:ODO131085 ONJ131085:ONK131085 OXF131085:OXG131085 PHB131085:PHC131085 PQX131085:PQY131085 QAT131085:QAU131085 QKP131085:QKQ131085 QUL131085:QUM131085 REH131085:REI131085 ROD131085:ROE131085 RXZ131085:RYA131085 SHV131085:SHW131085 SRR131085:SRS131085 TBN131085:TBO131085 TLJ131085:TLK131085 TVF131085:TVG131085 UFB131085:UFC131085 UOX131085:UOY131085 UYT131085:UYU131085 VIP131085:VIQ131085 VSL131085:VSM131085 WCH131085:WCI131085 WMD131085:WME131085 WVZ131085:WWA131085 R196621:S196621 JN196621:JO196621 TJ196621:TK196621 ADF196621:ADG196621 ANB196621:ANC196621 AWX196621:AWY196621 BGT196621:BGU196621 BQP196621:BQQ196621 CAL196621:CAM196621 CKH196621:CKI196621 CUD196621:CUE196621 DDZ196621:DEA196621 DNV196621:DNW196621 DXR196621:DXS196621 EHN196621:EHO196621 ERJ196621:ERK196621 FBF196621:FBG196621 FLB196621:FLC196621 FUX196621:FUY196621 GET196621:GEU196621 GOP196621:GOQ196621 GYL196621:GYM196621 HIH196621:HII196621 HSD196621:HSE196621 IBZ196621:ICA196621 ILV196621:ILW196621 IVR196621:IVS196621 JFN196621:JFO196621 JPJ196621:JPK196621 JZF196621:JZG196621 KJB196621:KJC196621 KSX196621:KSY196621 LCT196621:LCU196621 LMP196621:LMQ196621 LWL196621:LWM196621 MGH196621:MGI196621 MQD196621:MQE196621 MZZ196621:NAA196621 NJV196621:NJW196621 NTR196621:NTS196621 ODN196621:ODO196621 ONJ196621:ONK196621 OXF196621:OXG196621 PHB196621:PHC196621 PQX196621:PQY196621 QAT196621:QAU196621 QKP196621:QKQ196621 QUL196621:QUM196621 REH196621:REI196621 ROD196621:ROE196621 RXZ196621:RYA196621 SHV196621:SHW196621 SRR196621:SRS196621 TBN196621:TBO196621 TLJ196621:TLK196621 TVF196621:TVG196621 UFB196621:UFC196621 UOX196621:UOY196621 UYT196621:UYU196621 VIP196621:VIQ196621 VSL196621:VSM196621 WCH196621:WCI196621 WMD196621:WME196621 WVZ196621:WWA196621 R262157:S262157 JN262157:JO262157 TJ262157:TK262157 ADF262157:ADG262157 ANB262157:ANC262157 AWX262157:AWY262157 BGT262157:BGU262157 BQP262157:BQQ262157 CAL262157:CAM262157 CKH262157:CKI262157 CUD262157:CUE262157 DDZ262157:DEA262157 DNV262157:DNW262157 DXR262157:DXS262157 EHN262157:EHO262157 ERJ262157:ERK262157 FBF262157:FBG262157 FLB262157:FLC262157 FUX262157:FUY262157 GET262157:GEU262157 GOP262157:GOQ262157 GYL262157:GYM262157 HIH262157:HII262157 HSD262157:HSE262157 IBZ262157:ICA262157 ILV262157:ILW262157 IVR262157:IVS262157 JFN262157:JFO262157 JPJ262157:JPK262157 JZF262157:JZG262157 KJB262157:KJC262157 KSX262157:KSY262157 LCT262157:LCU262157 LMP262157:LMQ262157 LWL262157:LWM262157 MGH262157:MGI262157 MQD262157:MQE262157 MZZ262157:NAA262157 NJV262157:NJW262157 NTR262157:NTS262157 ODN262157:ODO262157 ONJ262157:ONK262157 OXF262157:OXG262157 PHB262157:PHC262157 PQX262157:PQY262157 QAT262157:QAU262157 QKP262157:QKQ262157 QUL262157:QUM262157 REH262157:REI262157 ROD262157:ROE262157 RXZ262157:RYA262157 SHV262157:SHW262157 SRR262157:SRS262157 TBN262157:TBO262157 TLJ262157:TLK262157 TVF262157:TVG262157 UFB262157:UFC262157 UOX262157:UOY262157 UYT262157:UYU262157 VIP262157:VIQ262157 VSL262157:VSM262157 WCH262157:WCI262157 WMD262157:WME262157 WVZ262157:WWA262157 R327693:S327693 JN327693:JO327693 TJ327693:TK327693 ADF327693:ADG327693 ANB327693:ANC327693 AWX327693:AWY327693 BGT327693:BGU327693 BQP327693:BQQ327693 CAL327693:CAM327693 CKH327693:CKI327693 CUD327693:CUE327693 DDZ327693:DEA327693 DNV327693:DNW327693 DXR327693:DXS327693 EHN327693:EHO327693 ERJ327693:ERK327693 FBF327693:FBG327693 FLB327693:FLC327693 FUX327693:FUY327693 GET327693:GEU327693 GOP327693:GOQ327693 GYL327693:GYM327693 HIH327693:HII327693 HSD327693:HSE327693 IBZ327693:ICA327693 ILV327693:ILW327693 IVR327693:IVS327693 JFN327693:JFO327693 JPJ327693:JPK327693 JZF327693:JZG327693 KJB327693:KJC327693 KSX327693:KSY327693 LCT327693:LCU327693 LMP327693:LMQ327693 LWL327693:LWM327693 MGH327693:MGI327693 MQD327693:MQE327693 MZZ327693:NAA327693 NJV327693:NJW327693 NTR327693:NTS327693 ODN327693:ODO327693 ONJ327693:ONK327693 OXF327693:OXG327693 PHB327693:PHC327693 PQX327693:PQY327693 QAT327693:QAU327693 QKP327693:QKQ327693 QUL327693:QUM327693 REH327693:REI327693 ROD327693:ROE327693 RXZ327693:RYA327693 SHV327693:SHW327693 SRR327693:SRS327693 TBN327693:TBO327693 TLJ327693:TLK327693 TVF327693:TVG327693 UFB327693:UFC327693 UOX327693:UOY327693 UYT327693:UYU327693 VIP327693:VIQ327693 VSL327693:VSM327693 WCH327693:WCI327693 WMD327693:WME327693 WVZ327693:WWA327693 R393229:S393229 JN393229:JO393229 TJ393229:TK393229 ADF393229:ADG393229 ANB393229:ANC393229 AWX393229:AWY393229 BGT393229:BGU393229 BQP393229:BQQ393229 CAL393229:CAM393229 CKH393229:CKI393229 CUD393229:CUE393229 DDZ393229:DEA393229 DNV393229:DNW393229 DXR393229:DXS393229 EHN393229:EHO393229 ERJ393229:ERK393229 FBF393229:FBG393229 FLB393229:FLC393229 FUX393229:FUY393229 GET393229:GEU393229 GOP393229:GOQ393229 GYL393229:GYM393229 HIH393229:HII393229 HSD393229:HSE393229 IBZ393229:ICA393229 ILV393229:ILW393229 IVR393229:IVS393229 JFN393229:JFO393229 JPJ393229:JPK393229 JZF393229:JZG393229 KJB393229:KJC393229 KSX393229:KSY393229 LCT393229:LCU393229 LMP393229:LMQ393229 LWL393229:LWM393229 MGH393229:MGI393229 MQD393229:MQE393229 MZZ393229:NAA393229 NJV393229:NJW393229 NTR393229:NTS393229 ODN393229:ODO393229 ONJ393229:ONK393229 OXF393229:OXG393229 PHB393229:PHC393229 PQX393229:PQY393229 QAT393229:QAU393229 QKP393229:QKQ393229 QUL393229:QUM393229 REH393229:REI393229 ROD393229:ROE393229 RXZ393229:RYA393229 SHV393229:SHW393229 SRR393229:SRS393229 TBN393229:TBO393229 TLJ393229:TLK393229 TVF393229:TVG393229 UFB393229:UFC393229 UOX393229:UOY393229 UYT393229:UYU393229 VIP393229:VIQ393229 VSL393229:VSM393229 WCH393229:WCI393229 WMD393229:WME393229 WVZ393229:WWA393229 R458765:S458765 JN458765:JO458765 TJ458765:TK458765 ADF458765:ADG458765 ANB458765:ANC458765 AWX458765:AWY458765 BGT458765:BGU458765 BQP458765:BQQ458765 CAL458765:CAM458765 CKH458765:CKI458765 CUD458765:CUE458765 DDZ458765:DEA458765 DNV458765:DNW458765 DXR458765:DXS458765 EHN458765:EHO458765 ERJ458765:ERK458765 FBF458765:FBG458765 FLB458765:FLC458765 FUX458765:FUY458765 GET458765:GEU458765 GOP458765:GOQ458765 GYL458765:GYM458765 HIH458765:HII458765 HSD458765:HSE458765 IBZ458765:ICA458765 ILV458765:ILW458765 IVR458765:IVS458765 JFN458765:JFO458765 JPJ458765:JPK458765 JZF458765:JZG458765 KJB458765:KJC458765 KSX458765:KSY458765 LCT458765:LCU458765 LMP458765:LMQ458765 LWL458765:LWM458765 MGH458765:MGI458765 MQD458765:MQE458765 MZZ458765:NAA458765 NJV458765:NJW458765 NTR458765:NTS458765 ODN458765:ODO458765 ONJ458765:ONK458765 OXF458765:OXG458765 PHB458765:PHC458765 PQX458765:PQY458765 QAT458765:QAU458765 QKP458765:QKQ458765 QUL458765:QUM458765 REH458765:REI458765 ROD458765:ROE458765 RXZ458765:RYA458765 SHV458765:SHW458765 SRR458765:SRS458765 TBN458765:TBO458765 TLJ458765:TLK458765 TVF458765:TVG458765 UFB458765:UFC458765 UOX458765:UOY458765 UYT458765:UYU458765 VIP458765:VIQ458765 VSL458765:VSM458765 WCH458765:WCI458765 WMD458765:WME458765 WVZ458765:WWA458765 R524301:S524301 JN524301:JO524301 TJ524301:TK524301 ADF524301:ADG524301 ANB524301:ANC524301 AWX524301:AWY524301 BGT524301:BGU524301 BQP524301:BQQ524301 CAL524301:CAM524301 CKH524301:CKI524301 CUD524301:CUE524301 DDZ524301:DEA524301 DNV524301:DNW524301 DXR524301:DXS524301 EHN524301:EHO524301 ERJ524301:ERK524301 FBF524301:FBG524301 FLB524301:FLC524301 FUX524301:FUY524301 GET524301:GEU524301 GOP524301:GOQ524301 GYL524301:GYM524301 HIH524301:HII524301 HSD524301:HSE524301 IBZ524301:ICA524301 ILV524301:ILW524301 IVR524301:IVS524301 JFN524301:JFO524301 JPJ524301:JPK524301 JZF524301:JZG524301 KJB524301:KJC524301 KSX524301:KSY524301 LCT524301:LCU524301 LMP524301:LMQ524301 LWL524301:LWM524301 MGH524301:MGI524301 MQD524301:MQE524301 MZZ524301:NAA524301 NJV524301:NJW524301 NTR524301:NTS524301 ODN524301:ODO524301 ONJ524301:ONK524301 OXF524301:OXG524301 PHB524301:PHC524301 PQX524301:PQY524301 QAT524301:QAU524301 QKP524301:QKQ524301 QUL524301:QUM524301 REH524301:REI524301 ROD524301:ROE524301 RXZ524301:RYA524301 SHV524301:SHW524301 SRR524301:SRS524301 TBN524301:TBO524301 TLJ524301:TLK524301 TVF524301:TVG524301 UFB524301:UFC524301 UOX524301:UOY524301 UYT524301:UYU524301 VIP524301:VIQ524301 VSL524301:VSM524301 WCH524301:WCI524301 WMD524301:WME524301 WVZ524301:WWA524301 R589837:S589837 JN589837:JO589837 TJ589837:TK589837 ADF589837:ADG589837 ANB589837:ANC589837 AWX589837:AWY589837 BGT589837:BGU589837 BQP589837:BQQ589837 CAL589837:CAM589837 CKH589837:CKI589837 CUD589837:CUE589837 DDZ589837:DEA589837 DNV589837:DNW589837 DXR589837:DXS589837 EHN589837:EHO589837 ERJ589837:ERK589837 FBF589837:FBG589837 FLB589837:FLC589837 FUX589837:FUY589837 GET589837:GEU589837 GOP589837:GOQ589837 GYL589837:GYM589837 HIH589837:HII589837 HSD589837:HSE589837 IBZ589837:ICA589837 ILV589837:ILW589837 IVR589837:IVS589837 JFN589837:JFO589837 JPJ589837:JPK589837 JZF589837:JZG589837 KJB589837:KJC589837 KSX589837:KSY589837 LCT589837:LCU589837 LMP589837:LMQ589837 LWL589837:LWM589837 MGH589837:MGI589837 MQD589837:MQE589837 MZZ589837:NAA589837 NJV589837:NJW589837 NTR589837:NTS589837 ODN589837:ODO589837 ONJ589837:ONK589837 OXF589837:OXG589837 PHB589837:PHC589837 PQX589837:PQY589837 QAT589837:QAU589837 QKP589837:QKQ589837 QUL589837:QUM589837 REH589837:REI589837 ROD589837:ROE589837 RXZ589837:RYA589837 SHV589837:SHW589837 SRR589837:SRS589837 TBN589837:TBO589837 TLJ589837:TLK589837 TVF589837:TVG589837 UFB589837:UFC589837 UOX589837:UOY589837 UYT589837:UYU589837 VIP589837:VIQ589837 VSL589837:VSM589837 WCH589837:WCI589837 WMD589837:WME589837 WVZ589837:WWA589837 R655373:S655373 JN655373:JO655373 TJ655373:TK655373 ADF655373:ADG655373 ANB655373:ANC655373 AWX655373:AWY655373 BGT655373:BGU655373 BQP655373:BQQ655373 CAL655373:CAM655373 CKH655373:CKI655373 CUD655373:CUE655373 DDZ655373:DEA655373 DNV655373:DNW655373 DXR655373:DXS655373 EHN655373:EHO655373 ERJ655373:ERK655373 FBF655373:FBG655373 FLB655373:FLC655373 FUX655373:FUY655373 GET655373:GEU655373 GOP655373:GOQ655373 GYL655373:GYM655373 HIH655373:HII655373 HSD655373:HSE655373 IBZ655373:ICA655373 ILV655373:ILW655373 IVR655373:IVS655373 JFN655373:JFO655373 JPJ655373:JPK655373 JZF655373:JZG655373 KJB655373:KJC655373 KSX655373:KSY655373 LCT655373:LCU655373 LMP655373:LMQ655373 LWL655373:LWM655373 MGH655373:MGI655373 MQD655373:MQE655373 MZZ655373:NAA655373 NJV655373:NJW655373 NTR655373:NTS655373 ODN655373:ODO655373 ONJ655373:ONK655373 OXF655373:OXG655373 PHB655373:PHC655373 PQX655373:PQY655373 QAT655373:QAU655373 QKP655373:QKQ655373 QUL655373:QUM655373 REH655373:REI655373 ROD655373:ROE655373 RXZ655373:RYA655373 SHV655373:SHW655373 SRR655373:SRS655373 TBN655373:TBO655373 TLJ655373:TLK655373 TVF655373:TVG655373 UFB655373:UFC655373 UOX655373:UOY655373 UYT655373:UYU655373 VIP655373:VIQ655373 VSL655373:VSM655373 WCH655373:WCI655373 WMD655373:WME655373 WVZ655373:WWA655373 R720909:S720909 JN720909:JO720909 TJ720909:TK720909 ADF720909:ADG720909 ANB720909:ANC720909 AWX720909:AWY720909 BGT720909:BGU720909 BQP720909:BQQ720909 CAL720909:CAM720909 CKH720909:CKI720909 CUD720909:CUE720909 DDZ720909:DEA720909 DNV720909:DNW720909 DXR720909:DXS720909 EHN720909:EHO720909 ERJ720909:ERK720909 FBF720909:FBG720909 FLB720909:FLC720909 FUX720909:FUY720909 GET720909:GEU720909 GOP720909:GOQ720909 GYL720909:GYM720909 HIH720909:HII720909 HSD720909:HSE720909 IBZ720909:ICA720909 ILV720909:ILW720909 IVR720909:IVS720909 JFN720909:JFO720909 JPJ720909:JPK720909 JZF720909:JZG720909 KJB720909:KJC720909 KSX720909:KSY720909 LCT720909:LCU720909 LMP720909:LMQ720909 LWL720909:LWM720909 MGH720909:MGI720909 MQD720909:MQE720909 MZZ720909:NAA720909 NJV720909:NJW720909 NTR720909:NTS720909 ODN720909:ODO720909 ONJ720909:ONK720909 OXF720909:OXG720909 PHB720909:PHC720909 PQX720909:PQY720909 QAT720909:QAU720909 QKP720909:QKQ720909 QUL720909:QUM720909 REH720909:REI720909 ROD720909:ROE720909 RXZ720909:RYA720909 SHV720909:SHW720909 SRR720909:SRS720909 TBN720909:TBO720909 TLJ720909:TLK720909 TVF720909:TVG720909 UFB720909:UFC720909 UOX720909:UOY720909 UYT720909:UYU720909 VIP720909:VIQ720909 VSL720909:VSM720909 WCH720909:WCI720909 WMD720909:WME720909 WVZ720909:WWA720909 R786445:S786445 JN786445:JO786445 TJ786445:TK786445 ADF786445:ADG786445 ANB786445:ANC786445 AWX786445:AWY786445 BGT786445:BGU786445 BQP786445:BQQ786445 CAL786445:CAM786445 CKH786445:CKI786445 CUD786445:CUE786445 DDZ786445:DEA786445 DNV786445:DNW786445 DXR786445:DXS786445 EHN786445:EHO786445 ERJ786445:ERK786445 FBF786445:FBG786445 FLB786445:FLC786445 FUX786445:FUY786445 GET786445:GEU786445 GOP786445:GOQ786445 GYL786445:GYM786445 HIH786445:HII786445 HSD786445:HSE786445 IBZ786445:ICA786445 ILV786445:ILW786445 IVR786445:IVS786445 JFN786445:JFO786445 JPJ786445:JPK786445 JZF786445:JZG786445 KJB786445:KJC786445 KSX786445:KSY786445 LCT786445:LCU786445 LMP786445:LMQ786445 LWL786445:LWM786445 MGH786445:MGI786445 MQD786445:MQE786445 MZZ786445:NAA786445 NJV786445:NJW786445 NTR786445:NTS786445 ODN786445:ODO786445 ONJ786445:ONK786445 OXF786445:OXG786445 PHB786445:PHC786445 PQX786445:PQY786445 QAT786445:QAU786445 QKP786445:QKQ786445 QUL786445:QUM786445 REH786445:REI786445 ROD786445:ROE786445 RXZ786445:RYA786445 SHV786445:SHW786445 SRR786445:SRS786445 TBN786445:TBO786445 TLJ786445:TLK786445 TVF786445:TVG786445 UFB786445:UFC786445 UOX786445:UOY786445 UYT786445:UYU786445 VIP786445:VIQ786445 VSL786445:VSM786445 WCH786445:WCI786445 WMD786445:WME786445 WVZ786445:WWA786445 R851981:S851981 JN851981:JO851981 TJ851981:TK851981 ADF851981:ADG851981 ANB851981:ANC851981 AWX851981:AWY851981 BGT851981:BGU851981 BQP851981:BQQ851981 CAL851981:CAM851981 CKH851981:CKI851981 CUD851981:CUE851981 DDZ851981:DEA851981 DNV851981:DNW851981 DXR851981:DXS851981 EHN851981:EHO851981 ERJ851981:ERK851981 FBF851981:FBG851981 FLB851981:FLC851981 FUX851981:FUY851981 GET851981:GEU851981 GOP851981:GOQ851981 GYL851981:GYM851981 HIH851981:HII851981 HSD851981:HSE851981 IBZ851981:ICA851981 ILV851981:ILW851981 IVR851981:IVS851981 JFN851981:JFO851981 JPJ851981:JPK851981 JZF851981:JZG851981 KJB851981:KJC851981 KSX851981:KSY851981 LCT851981:LCU851981 LMP851981:LMQ851981 LWL851981:LWM851981 MGH851981:MGI851981 MQD851981:MQE851981 MZZ851981:NAA851981 NJV851981:NJW851981 NTR851981:NTS851981 ODN851981:ODO851981 ONJ851981:ONK851981 OXF851981:OXG851981 PHB851981:PHC851981 PQX851981:PQY851981 QAT851981:QAU851981 QKP851981:QKQ851981 QUL851981:QUM851981 REH851981:REI851981 ROD851981:ROE851981 RXZ851981:RYA851981 SHV851981:SHW851981 SRR851981:SRS851981 TBN851981:TBO851981 TLJ851981:TLK851981 TVF851981:TVG851981 UFB851981:UFC851981 UOX851981:UOY851981 UYT851981:UYU851981 VIP851981:VIQ851981 VSL851981:VSM851981 WCH851981:WCI851981 WMD851981:WME851981 WVZ851981:WWA851981 R917517:S917517 JN917517:JO917517 TJ917517:TK917517 ADF917517:ADG917517 ANB917517:ANC917517 AWX917517:AWY917517 BGT917517:BGU917517 BQP917517:BQQ917517 CAL917517:CAM917517 CKH917517:CKI917517 CUD917517:CUE917517 DDZ917517:DEA917517 DNV917517:DNW917517 DXR917517:DXS917517 EHN917517:EHO917517 ERJ917517:ERK917517 FBF917517:FBG917517 FLB917517:FLC917517 FUX917517:FUY917517 GET917517:GEU917517 GOP917517:GOQ917517 GYL917517:GYM917517 HIH917517:HII917517 HSD917517:HSE917517 IBZ917517:ICA917517 ILV917517:ILW917517 IVR917517:IVS917517 JFN917517:JFO917517 JPJ917517:JPK917517 JZF917517:JZG917517 KJB917517:KJC917517 KSX917517:KSY917517 LCT917517:LCU917517 LMP917517:LMQ917517 LWL917517:LWM917517 MGH917517:MGI917517 MQD917517:MQE917517 MZZ917517:NAA917517 NJV917517:NJW917517 NTR917517:NTS917517 ODN917517:ODO917517 ONJ917517:ONK917517 OXF917517:OXG917517 PHB917517:PHC917517 PQX917517:PQY917517 QAT917517:QAU917517 QKP917517:QKQ917517 QUL917517:QUM917517 REH917517:REI917517 ROD917517:ROE917517 RXZ917517:RYA917517 SHV917517:SHW917517 SRR917517:SRS917517 TBN917517:TBO917517 TLJ917517:TLK917517 TVF917517:TVG917517 UFB917517:UFC917517 UOX917517:UOY917517 UYT917517:UYU917517 VIP917517:VIQ917517 VSL917517:VSM917517 WCH917517:WCI917517 WMD917517:WME917517 WVZ917517:WWA917517 R983053:S983053 JN983053:JO983053 TJ983053:TK983053 ADF983053:ADG983053 ANB983053:ANC983053 AWX983053:AWY983053 BGT983053:BGU983053 BQP983053:BQQ983053 CAL983053:CAM983053 CKH983053:CKI983053 CUD983053:CUE983053 DDZ983053:DEA983053 DNV983053:DNW983053 DXR983053:DXS983053 EHN983053:EHO983053 ERJ983053:ERK983053 FBF983053:FBG983053 FLB983053:FLC983053 FUX983053:FUY983053 GET983053:GEU983053 GOP983053:GOQ983053 GYL983053:GYM983053 HIH983053:HII983053 HSD983053:HSE983053 IBZ983053:ICA983053 ILV983053:ILW983053 IVR983053:IVS983053 JFN983053:JFO983053 JPJ983053:JPK983053 JZF983053:JZG983053 KJB983053:KJC983053 KSX983053:KSY983053 LCT983053:LCU983053 LMP983053:LMQ983053 LWL983053:LWM983053 MGH983053:MGI983053 MQD983053:MQE983053 MZZ983053:NAA983053 NJV983053:NJW983053 NTR983053:NTS983053 ODN983053:ODO983053 ONJ983053:ONK983053 OXF983053:OXG983053 PHB983053:PHC983053 PQX983053:PQY983053 QAT983053:QAU983053 QKP983053:QKQ983053 QUL983053:QUM983053 REH983053:REI983053 ROD983053:ROE983053 RXZ983053:RYA983053 SHV983053:SHW983053 SRR983053:SRS983053 TBN983053:TBO983053 TLJ983053:TLK983053 TVF983053:TVG983053 UFB983053:UFC983053 UOX983053:UOY983053 UYT983053:UYU983053 VIP983053:VIQ983053 VSL983053:VSM983053 WCH983053:WCI983053 WMD983053:WME983053 WVZ983053:WWA983053" xr:uid="{586E602E-3651-4513-AB52-03724300A0A0}">
      <formula1>0</formula1>
      <formula2>0</formula2>
    </dataValidation>
    <dataValidation operator="greaterThanOrEqual" allowBlank="1" showErrorMessage="1" errorTitle="Erro de valores" error="Digite um valor igual a 0% ou 2%." sqref="S30 JO30 TK30 ADG30 ANC30 AWY30 BGU30 BQQ30 CAM30 CKI30 CUE30 DEA30 DNW30 DXS30 EHO30 ERK30 FBG30 FLC30 FUY30 GEU30 GOQ30 GYM30 HII30 HSE30 ICA30 ILW30 IVS30 JFO30 JPK30 JZG30 KJC30 KSY30 LCU30 LMQ30 LWM30 MGI30 MQE30 NAA30 NJW30 NTS30 ODO30 ONK30 OXG30 PHC30 PQY30 QAU30 QKQ30 QUM30 REI30 ROE30 RYA30 SHW30 SRS30 TBO30 TLK30 TVG30 UFC30 UOY30 UYU30 VIQ30 VSM30 WCI30 WME30 WWA30 S65566 JO65566 TK65566 ADG65566 ANC65566 AWY65566 BGU65566 BQQ65566 CAM65566 CKI65566 CUE65566 DEA65566 DNW65566 DXS65566 EHO65566 ERK65566 FBG65566 FLC65566 FUY65566 GEU65566 GOQ65566 GYM65566 HII65566 HSE65566 ICA65566 ILW65566 IVS65566 JFO65566 JPK65566 JZG65566 KJC65566 KSY65566 LCU65566 LMQ65566 LWM65566 MGI65566 MQE65566 NAA65566 NJW65566 NTS65566 ODO65566 ONK65566 OXG65566 PHC65566 PQY65566 QAU65566 QKQ65566 QUM65566 REI65566 ROE65566 RYA65566 SHW65566 SRS65566 TBO65566 TLK65566 TVG65566 UFC65566 UOY65566 UYU65566 VIQ65566 VSM65566 WCI65566 WME65566 WWA65566 S131102 JO131102 TK131102 ADG131102 ANC131102 AWY131102 BGU131102 BQQ131102 CAM131102 CKI131102 CUE131102 DEA131102 DNW131102 DXS131102 EHO131102 ERK131102 FBG131102 FLC131102 FUY131102 GEU131102 GOQ131102 GYM131102 HII131102 HSE131102 ICA131102 ILW131102 IVS131102 JFO131102 JPK131102 JZG131102 KJC131102 KSY131102 LCU131102 LMQ131102 LWM131102 MGI131102 MQE131102 NAA131102 NJW131102 NTS131102 ODO131102 ONK131102 OXG131102 PHC131102 PQY131102 QAU131102 QKQ131102 QUM131102 REI131102 ROE131102 RYA131102 SHW131102 SRS131102 TBO131102 TLK131102 TVG131102 UFC131102 UOY131102 UYU131102 VIQ131102 VSM131102 WCI131102 WME131102 WWA131102 S196638 JO196638 TK196638 ADG196638 ANC196638 AWY196638 BGU196638 BQQ196638 CAM196638 CKI196638 CUE196638 DEA196638 DNW196638 DXS196638 EHO196638 ERK196638 FBG196638 FLC196638 FUY196638 GEU196638 GOQ196638 GYM196638 HII196638 HSE196638 ICA196638 ILW196638 IVS196638 JFO196638 JPK196638 JZG196638 KJC196638 KSY196638 LCU196638 LMQ196638 LWM196638 MGI196638 MQE196638 NAA196638 NJW196638 NTS196638 ODO196638 ONK196638 OXG196638 PHC196638 PQY196638 QAU196638 QKQ196638 QUM196638 REI196638 ROE196638 RYA196638 SHW196638 SRS196638 TBO196638 TLK196638 TVG196638 UFC196638 UOY196638 UYU196638 VIQ196638 VSM196638 WCI196638 WME196638 WWA196638 S262174 JO262174 TK262174 ADG262174 ANC262174 AWY262174 BGU262174 BQQ262174 CAM262174 CKI262174 CUE262174 DEA262174 DNW262174 DXS262174 EHO262174 ERK262174 FBG262174 FLC262174 FUY262174 GEU262174 GOQ262174 GYM262174 HII262174 HSE262174 ICA262174 ILW262174 IVS262174 JFO262174 JPK262174 JZG262174 KJC262174 KSY262174 LCU262174 LMQ262174 LWM262174 MGI262174 MQE262174 NAA262174 NJW262174 NTS262174 ODO262174 ONK262174 OXG262174 PHC262174 PQY262174 QAU262174 QKQ262174 QUM262174 REI262174 ROE262174 RYA262174 SHW262174 SRS262174 TBO262174 TLK262174 TVG262174 UFC262174 UOY262174 UYU262174 VIQ262174 VSM262174 WCI262174 WME262174 WWA262174 S327710 JO327710 TK327710 ADG327710 ANC327710 AWY327710 BGU327710 BQQ327710 CAM327710 CKI327710 CUE327710 DEA327710 DNW327710 DXS327710 EHO327710 ERK327710 FBG327710 FLC327710 FUY327710 GEU327710 GOQ327710 GYM327710 HII327710 HSE327710 ICA327710 ILW327710 IVS327710 JFO327710 JPK327710 JZG327710 KJC327710 KSY327710 LCU327710 LMQ327710 LWM327710 MGI327710 MQE327710 NAA327710 NJW327710 NTS327710 ODO327710 ONK327710 OXG327710 PHC327710 PQY327710 QAU327710 QKQ327710 QUM327710 REI327710 ROE327710 RYA327710 SHW327710 SRS327710 TBO327710 TLK327710 TVG327710 UFC327710 UOY327710 UYU327710 VIQ327710 VSM327710 WCI327710 WME327710 WWA327710 S393246 JO393246 TK393246 ADG393246 ANC393246 AWY393246 BGU393246 BQQ393246 CAM393246 CKI393246 CUE393246 DEA393246 DNW393246 DXS393246 EHO393246 ERK393246 FBG393246 FLC393246 FUY393246 GEU393246 GOQ393246 GYM393246 HII393246 HSE393246 ICA393246 ILW393246 IVS393246 JFO393246 JPK393246 JZG393246 KJC393246 KSY393246 LCU393246 LMQ393246 LWM393246 MGI393246 MQE393246 NAA393246 NJW393246 NTS393246 ODO393246 ONK393246 OXG393246 PHC393246 PQY393246 QAU393246 QKQ393246 QUM393246 REI393246 ROE393246 RYA393246 SHW393246 SRS393246 TBO393246 TLK393246 TVG393246 UFC393246 UOY393246 UYU393246 VIQ393246 VSM393246 WCI393246 WME393246 WWA393246 S458782 JO458782 TK458782 ADG458782 ANC458782 AWY458782 BGU458782 BQQ458782 CAM458782 CKI458782 CUE458782 DEA458782 DNW458782 DXS458782 EHO458782 ERK458782 FBG458782 FLC458782 FUY458782 GEU458782 GOQ458782 GYM458782 HII458782 HSE458782 ICA458782 ILW458782 IVS458782 JFO458782 JPK458782 JZG458782 KJC458782 KSY458782 LCU458782 LMQ458782 LWM458782 MGI458782 MQE458782 NAA458782 NJW458782 NTS458782 ODO458782 ONK458782 OXG458782 PHC458782 PQY458782 QAU458782 QKQ458782 QUM458782 REI458782 ROE458782 RYA458782 SHW458782 SRS458782 TBO458782 TLK458782 TVG458782 UFC458782 UOY458782 UYU458782 VIQ458782 VSM458782 WCI458782 WME458782 WWA458782 S524318 JO524318 TK524318 ADG524318 ANC524318 AWY524318 BGU524318 BQQ524318 CAM524318 CKI524318 CUE524318 DEA524318 DNW524318 DXS524318 EHO524318 ERK524318 FBG524318 FLC524318 FUY524318 GEU524318 GOQ524318 GYM524318 HII524318 HSE524318 ICA524318 ILW524318 IVS524318 JFO524318 JPK524318 JZG524318 KJC524318 KSY524318 LCU524318 LMQ524318 LWM524318 MGI524318 MQE524318 NAA524318 NJW524318 NTS524318 ODO524318 ONK524318 OXG524318 PHC524318 PQY524318 QAU524318 QKQ524318 QUM524318 REI524318 ROE524318 RYA524318 SHW524318 SRS524318 TBO524318 TLK524318 TVG524318 UFC524318 UOY524318 UYU524318 VIQ524318 VSM524318 WCI524318 WME524318 WWA524318 S589854 JO589854 TK589854 ADG589854 ANC589854 AWY589854 BGU589854 BQQ589854 CAM589854 CKI589854 CUE589854 DEA589854 DNW589854 DXS589854 EHO589854 ERK589854 FBG589854 FLC589854 FUY589854 GEU589854 GOQ589854 GYM589854 HII589854 HSE589854 ICA589854 ILW589854 IVS589854 JFO589854 JPK589854 JZG589854 KJC589854 KSY589854 LCU589854 LMQ589854 LWM589854 MGI589854 MQE589854 NAA589854 NJW589854 NTS589854 ODO589854 ONK589854 OXG589854 PHC589854 PQY589854 QAU589854 QKQ589854 QUM589854 REI589854 ROE589854 RYA589854 SHW589854 SRS589854 TBO589854 TLK589854 TVG589854 UFC589854 UOY589854 UYU589854 VIQ589854 VSM589854 WCI589854 WME589854 WWA589854 S655390 JO655390 TK655390 ADG655390 ANC655390 AWY655390 BGU655390 BQQ655390 CAM655390 CKI655390 CUE655390 DEA655390 DNW655390 DXS655390 EHO655390 ERK655390 FBG655390 FLC655390 FUY655390 GEU655390 GOQ655390 GYM655390 HII655390 HSE655390 ICA655390 ILW655390 IVS655390 JFO655390 JPK655390 JZG655390 KJC655390 KSY655390 LCU655390 LMQ655390 LWM655390 MGI655390 MQE655390 NAA655390 NJW655390 NTS655390 ODO655390 ONK655390 OXG655390 PHC655390 PQY655390 QAU655390 QKQ655390 QUM655390 REI655390 ROE655390 RYA655390 SHW655390 SRS655390 TBO655390 TLK655390 TVG655390 UFC655390 UOY655390 UYU655390 VIQ655390 VSM655390 WCI655390 WME655390 WWA655390 S720926 JO720926 TK720926 ADG720926 ANC720926 AWY720926 BGU720926 BQQ720926 CAM720926 CKI720926 CUE720926 DEA720926 DNW720926 DXS720926 EHO720926 ERK720926 FBG720926 FLC720926 FUY720926 GEU720926 GOQ720926 GYM720926 HII720926 HSE720926 ICA720926 ILW720926 IVS720926 JFO720926 JPK720926 JZG720926 KJC720926 KSY720926 LCU720926 LMQ720926 LWM720926 MGI720926 MQE720926 NAA720926 NJW720926 NTS720926 ODO720926 ONK720926 OXG720926 PHC720926 PQY720926 QAU720926 QKQ720926 QUM720926 REI720926 ROE720926 RYA720926 SHW720926 SRS720926 TBO720926 TLK720926 TVG720926 UFC720926 UOY720926 UYU720926 VIQ720926 VSM720926 WCI720926 WME720926 WWA720926 S786462 JO786462 TK786462 ADG786462 ANC786462 AWY786462 BGU786462 BQQ786462 CAM786462 CKI786462 CUE786462 DEA786462 DNW786462 DXS786462 EHO786462 ERK786462 FBG786462 FLC786462 FUY786462 GEU786462 GOQ786462 GYM786462 HII786462 HSE786462 ICA786462 ILW786462 IVS786462 JFO786462 JPK786462 JZG786462 KJC786462 KSY786462 LCU786462 LMQ786462 LWM786462 MGI786462 MQE786462 NAA786462 NJW786462 NTS786462 ODO786462 ONK786462 OXG786462 PHC786462 PQY786462 QAU786462 QKQ786462 QUM786462 REI786462 ROE786462 RYA786462 SHW786462 SRS786462 TBO786462 TLK786462 TVG786462 UFC786462 UOY786462 UYU786462 VIQ786462 VSM786462 WCI786462 WME786462 WWA786462 S851998 JO851998 TK851998 ADG851998 ANC851998 AWY851998 BGU851998 BQQ851998 CAM851998 CKI851998 CUE851998 DEA851998 DNW851998 DXS851998 EHO851998 ERK851998 FBG851998 FLC851998 FUY851998 GEU851998 GOQ851998 GYM851998 HII851998 HSE851998 ICA851998 ILW851998 IVS851998 JFO851998 JPK851998 JZG851998 KJC851998 KSY851998 LCU851998 LMQ851998 LWM851998 MGI851998 MQE851998 NAA851998 NJW851998 NTS851998 ODO851998 ONK851998 OXG851998 PHC851998 PQY851998 QAU851998 QKQ851998 QUM851998 REI851998 ROE851998 RYA851998 SHW851998 SRS851998 TBO851998 TLK851998 TVG851998 UFC851998 UOY851998 UYU851998 VIQ851998 VSM851998 WCI851998 WME851998 WWA851998 S917534 JO917534 TK917534 ADG917534 ANC917534 AWY917534 BGU917534 BQQ917534 CAM917534 CKI917534 CUE917534 DEA917534 DNW917534 DXS917534 EHO917534 ERK917534 FBG917534 FLC917534 FUY917534 GEU917534 GOQ917534 GYM917534 HII917534 HSE917534 ICA917534 ILW917534 IVS917534 JFO917534 JPK917534 JZG917534 KJC917534 KSY917534 LCU917534 LMQ917534 LWM917534 MGI917534 MQE917534 NAA917534 NJW917534 NTS917534 ODO917534 ONK917534 OXG917534 PHC917534 PQY917534 QAU917534 QKQ917534 QUM917534 REI917534 ROE917534 RYA917534 SHW917534 SRS917534 TBO917534 TLK917534 TVG917534 UFC917534 UOY917534 UYU917534 VIQ917534 VSM917534 WCI917534 WME917534 WWA917534 S983070 JO983070 TK983070 ADG983070 ANC983070 AWY983070 BGU983070 BQQ983070 CAM983070 CKI983070 CUE983070 DEA983070 DNW983070 DXS983070 EHO983070 ERK983070 FBG983070 FLC983070 FUY983070 GEU983070 GOQ983070 GYM983070 HII983070 HSE983070 ICA983070 ILW983070 IVS983070 JFO983070 JPK983070 JZG983070 KJC983070 KSY983070 LCU983070 LMQ983070 LWM983070 MGI983070 MQE983070 NAA983070 NJW983070 NTS983070 ODO983070 ONK983070 OXG983070 PHC983070 PQY983070 QAU983070 QKQ983070 QUM983070 REI983070 ROE983070 RYA983070 SHW983070 SRS983070 TBO983070 TLK983070 TVG983070 UFC983070 UOY983070 UYU983070 VIQ983070 VSM983070 WCI983070 WME983070 WWA983070 S73 JO73 TK73 ADG73 ANC73 AWY73 BGU73 BQQ73 CAM73 CKI73 CUE73 DEA73 DNW73 DXS73 EHO73 ERK73 FBG73 FLC73 FUY73 GEU73 GOQ73 GYM73 HII73 HSE73 ICA73 ILW73 IVS73 JFO73 JPK73 JZG73 KJC73 KSY73 LCU73 LMQ73 LWM73 MGI73 MQE73 NAA73 NJW73 NTS73 ODO73 ONK73 OXG73 PHC73 PQY73 QAU73 QKQ73 QUM73 REI73 ROE73 RYA73 SHW73 SRS73 TBO73 TLK73 TVG73 UFC73 UOY73 UYU73 VIQ73 VSM73 WCI73 WME73 WWA73 S65609 JO65609 TK65609 ADG65609 ANC65609 AWY65609 BGU65609 BQQ65609 CAM65609 CKI65609 CUE65609 DEA65609 DNW65609 DXS65609 EHO65609 ERK65609 FBG65609 FLC65609 FUY65609 GEU65609 GOQ65609 GYM65609 HII65609 HSE65609 ICA65609 ILW65609 IVS65609 JFO65609 JPK65609 JZG65609 KJC65609 KSY65609 LCU65609 LMQ65609 LWM65609 MGI65609 MQE65609 NAA65609 NJW65609 NTS65609 ODO65609 ONK65609 OXG65609 PHC65609 PQY65609 QAU65609 QKQ65609 QUM65609 REI65609 ROE65609 RYA65609 SHW65609 SRS65609 TBO65609 TLK65609 TVG65609 UFC65609 UOY65609 UYU65609 VIQ65609 VSM65609 WCI65609 WME65609 WWA65609 S131145 JO131145 TK131145 ADG131145 ANC131145 AWY131145 BGU131145 BQQ131145 CAM131145 CKI131145 CUE131145 DEA131145 DNW131145 DXS131145 EHO131145 ERK131145 FBG131145 FLC131145 FUY131145 GEU131145 GOQ131145 GYM131145 HII131145 HSE131145 ICA131145 ILW131145 IVS131145 JFO131145 JPK131145 JZG131145 KJC131145 KSY131145 LCU131145 LMQ131145 LWM131145 MGI131145 MQE131145 NAA131145 NJW131145 NTS131145 ODO131145 ONK131145 OXG131145 PHC131145 PQY131145 QAU131145 QKQ131145 QUM131145 REI131145 ROE131145 RYA131145 SHW131145 SRS131145 TBO131145 TLK131145 TVG131145 UFC131145 UOY131145 UYU131145 VIQ131145 VSM131145 WCI131145 WME131145 WWA131145 S196681 JO196681 TK196681 ADG196681 ANC196681 AWY196681 BGU196681 BQQ196681 CAM196681 CKI196681 CUE196681 DEA196681 DNW196681 DXS196681 EHO196681 ERK196681 FBG196681 FLC196681 FUY196681 GEU196681 GOQ196681 GYM196681 HII196681 HSE196681 ICA196681 ILW196681 IVS196681 JFO196681 JPK196681 JZG196681 KJC196681 KSY196681 LCU196681 LMQ196681 LWM196681 MGI196681 MQE196681 NAA196681 NJW196681 NTS196681 ODO196681 ONK196681 OXG196681 PHC196681 PQY196681 QAU196681 QKQ196681 QUM196681 REI196681 ROE196681 RYA196681 SHW196681 SRS196681 TBO196681 TLK196681 TVG196681 UFC196681 UOY196681 UYU196681 VIQ196681 VSM196681 WCI196681 WME196681 WWA196681 S262217 JO262217 TK262217 ADG262217 ANC262217 AWY262217 BGU262217 BQQ262217 CAM262217 CKI262217 CUE262217 DEA262217 DNW262217 DXS262217 EHO262217 ERK262217 FBG262217 FLC262217 FUY262217 GEU262217 GOQ262217 GYM262217 HII262217 HSE262217 ICA262217 ILW262217 IVS262217 JFO262217 JPK262217 JZG262217 KJC262217 KSY262217 LCU262217 LMQ262217 LWM262217 MGI262217 MQE262217 NAA262217 NJW262217 NTS262217 ODO262217 ONK262217 OXG262217 PHC262217 PQY262217 QAU262217 QKQ262217 QUM262217 REI262217 ROE262217 RYA262217 SHW262217 SRS262217 TBO262217 TLK262217 TVG262217 UFC262217 UOY262217 UYU262217 VIQ262217 VSM262217 WCI262217 WME262217 WWA262217 S327753 JO327753 TK327753 ADG327753 ANC327753 AWY327753 BGU327753 BQQ327753 CAM327753 CKI327753 CUE327753 DEA327753 DNW327753 DXS327753 EHO327753 ERK327753 FBG327753 FLC327753 FUY327753 GEU327753 GOQ327753 GYM327753 HII327753 HSE327753 ICA327753 ILW327753 IVS327753 JFO327753 JPK327753 JZG327753 KJC327753 KSY327753 LCU327753 LMQ327753 LWM327753 MGI327753 MQE327753 NAA327753 NJW327753 NTS327753 ODO327753 ONK327753 OXG327753 PHC327753 PQY327753 QAU327753 QKQ327753 QUM327753 REI327753 ROE327753 RYA327753 SHW327753 SRS327753 TBO327753 TLK327753 TVG327753 UFC327753 UOY327753 UYU327753 VIQ327753 VSM327753 WCI327753 WME327753 WWA327753 S393289 JO393289 TK393289 ADG393289 ANC393289 AWY393289 BGU393289 BQQ393289 CAM393289 CKI393289 CUE393289 DEA393289 DNW393289 DXS393289 EHO393289 ERK393289 FBG393289 FLC393289 FUY393289 GEU393289 GOQ393289 GYM393289 HII393289 HSE393289 ICA393289 ILW393289 IVS393289 JFO393289 JPK393289 JZG393289 KJC393289 KSY393289 LCU393289 LMQ393289 LWM393289 MGI393289 MQE393289 NAA393289 NJW393289 NTS393289 ODO393289 ONK393289 OXG393289 PHC393289 PQY393289 QAU393289 QKQ393289 QUM393289 REI393289 ROE393289 RYA393289 SHW393289 SRS393289 TBO393289 TLK393289 TVG393289 UFC393289 UOY393289 UYU393289 VIQ393289 VSM393289 WCI393289 WME393289 WWA393289 S458825 JO458825 TK458825 ADG458825 ANC458825 AWY458825 BGU458825 BQQ458825 CAM458825 CKI458825 CUE458825 DEA458825 DNW458825 DXS458825 EHO458825 ERK458825 FBG458825 FLC458825 FUY458825 GEU458825 GOQ458825 GYM458825 HII458825 HSE458825 ICA458825 ILW458825 IVS458825 JFO458825 JPK458825 JZG458825 KJC458825 KSY458825 LCU458825 LMQ458825 LWM458825 MGI458825 MQE458825 NAA458825 NJW458825 NTS458825 ODO458825 ONK458825 OXG458825 PHC458825 PQY458825 QAU458825 QKQ458825 QUM458825 REI458825 ROE458825 RYA458825 SHW458825 SRS458825 TBO458825 TLK458825 TVG458825 UFC458825 UOY458825 UYU458825 VIQ458825 VSM458825 WCI458825 WME458825 WWA458825 S524361 JO524361 TK524361 ADG524361 ANC524361 AWY524361 BGU524361 BQQ524361 CAM524361 CKI524361 CUE524361 DEA524361 DNW524361 DXS524361 EHO524361 ERK524361 FBG524361 FLC524361 FUY524361 GEU524361 GOQ524361 GYM524361 HII524361 HSE524361 ICA524361 ILW524361 IVS524361 JFO524361 JPK524361 JZG524361 KJC524361 KSY524361 LCU524361 LMQ524361 LWM524361 MGI524361 MQE524361 NAA524361 NJW524361 NTS524361 ODO524361 ONK524361 OXG524361 PHC524361 PQY524361 QAU524361 QKQ524361 QUM524361 REI524361 ROE524361 RYA524361 SHW524361 SRS524361 TBO524361 TLK524361 TVG524361 UFC524361 UOY524361 UYU524361 VIQ524361 VSM524361 WCI524361 WME524361 WWA524361 S589897 JO589897 TK589897 ADG589897 ANC589897 AWY589897 BGU589897 BQQ589897 CAM589897 CKI589897 CUE589897 DEA589897 DNW589897 DXS589897 EHO589897 ERK589897 FBG589897 FLC589897 FUY589897 GEU589897 GOQ589897 GYM589897 HII589897 HSE589897 ICA589897 ILW589897 IVS589897 JFO589897 JPK589897 JZG589897 KJC589897 KSY589897 LCU589897 LMQ589897 LWM589897 MGI589897 MQE589897 NAA589897 NJW589897 NTS589897 ODO589897 ONK589897 OXG589897 PHC589897 PQY589897 QAU589897 QKQ589897 QUM589897 REI589897 ROE589897 RYA589897 SHW589897 SRS589897 TBO589897 TLK589897 TVG589897 UFC589897 UOY589897 UYU589897 VIQ589897 VSM589897 WCI589897 WME589897 WWA589897 S655433 JO655433 TK655433 ADG655433 ANC655433 AWY655433 BGU655433 BQQ655433 CAM655433 CKI655433 CUE655433 DEA655433 DNW655433 DXS655433 EHO655433 ERK655433 FBG655433 FLC655433 FUY655433 GEU655433 GOQ655433 GYM655433 HII655433 HSE655433 ICA655433 ILW655433 IVS655433 JFO655433 JPK655433 JZG655433 KJC655433 KSY655433 LCU655433 LMQ655433 LWM655433 MGI655433 MQE655433 NAA655433 NJW655433 NTS655433 ODO655433 ONK655433 OXG655433 PHC655433 PQY655433 QAU655433 QKQ655433 QUM655433 REI655433 ROE655433 RYA655433 SHW655433 SRS655433 TBO655433 TLK655433 TVG655433 UFC655433 UOY655433 UYU655433 VIQ655433 VSM655433 WCI655433 WME655433 WWA655433 S720969 JO720969 TK720969 ADG720969 ANC720969 AWY720969 BGU720969 BQQ720969 CAM720969 CKI720969 CUE720969 DEA720969 DNW720969 DXS720969 EHO720969 ERK720969 FBG720969 FLC720969 FUY720969 GEU720969 GOQ720969 GYM720969 HII720969 HSE720969 ICA720969 ILW720969 IVS720969 JFO720969 JPK720969 JZG720969 KJC720969 KSY720969 LCU720969 LMQ720969 LWM720969 MGI720969 MQE720969 NAA720969 NJW720969 NTS720969 ODO720969 ONK720969 OXG720969 PHC720969 PQY720969 QAU720969 QKQ720969 QUM720969 REI720969 ROE720969 RYA720969 SHW720969 SRS720969 TBO720969 TLK720969 TVG720969 UFC720969 UOY720969 UYU720969 VIQ720969 VSM720969 WCI720969 WME720969 WWA720969 S786505 JO786505 TK786505 ADG786505 ANC786505 AWY786505 BGU786505 BQQ786505 CAM786505 CKI786505 CUE786505 DEA786505 DNW786505 DXS786505 EHO786505 ERK786505 FBG786505 FLC786505 FUY786505 GEU786505 GOQ786505 GYM786505 HII786505 HSE786505 ICA786505 ILW786505 IVS786505 JFO786505 JPK786505 JZG786505 KJC786505 KSY786505 LCU786505 LMQ786505 LWM786505 MGI786505 MQE786505 NAA786505 NJW786505 NTS786505 ODO786505 ONK786505 OXG786505 PHC786505 PQY786505 QAU786505 QKQ786505 QUM786505 REI786505 ROE786505 RYA786505 SHW786505 SRS786505 TBO786505 TLK786505 TVG786505 UFC786505 UOY786505 UYU786505 VIQ786505 VSM786505 WCI786505 WME786505 WWA786505 S852041 JO852041 TK852041 ADG852041 ANC852041 AWY852041 BGU852041 BQQ852041 CAM852041 CKI852041 CUE852041 DEA852041 DNW852041 DXS852041 EHO852041 ERK852041 FBG852041 FLC852041 FUY852041 GEU852041 GOQ852041 GYM852041 HII852041 HSE852041 ICA852041 ILW852041 IVS852041 JFO852041 JPK852041 JZG852041 KJC852041 KSY852041 LCU852041 LMQ852041 LWM852041 MGI852041 MQE852041 NAA852041 NJW852041 NTS852041 ODO852041 ONK852041 OXG852041 PHC852041 PQY852041 QAU852041 QKQ852041 QUM852041 REI852041 ROE852041 RYA852041 SHW852041 SRS852041 TBO852041 TLK852041 TVG852041 UFC852041 UOY852041 UYU852041 VIQ852041 VSM852041 WCI852041 WME852041 WWA852041 S917577 JO917577 TK917577 ADG917577 ANC917577 AWY917577 BGU917577 BQQ917577 CAM917577 CKI917577 CUE917577 DEA917577 DNW917577 DXS917577 EHO917577 ERK917577 FBG917577 FLC917577 FUY917577 GEU917577 GOQ917577 GYM917577 HII917577 HSE917577 ICA917577 ILW917577 IVS917577 JFO917577 JPK917577 JZG917577 KJC917577 KSY917577 LCU917577 LMQ917577 LWM917577 MGI917577 MQE917577 NAA917577 NJW917577 NTS917577 ODO917577 ONK917577 OXG917577 PHC917577 PQY917577 QAU917577 QKQ917577 QUM917577 REI917577 ROE917577 RYA917577 SHW917577 SRS917577 TBO917577 TLK917577 TVG917577 UFC917577 UOY917577 UYU917577 VIQ917577 VSM917577 WCI917577 WME917577 WWA917577 S983113 JO983113 TK983113 ADG983113 ANC983113 AWY983113 BGU983113 BQQ983113 CAM983113 CKI983113 CUE983113 DEA983113 DNW983113 DXS983113 EHO983113 ERK983113 FBG983113 FLC983113 FUY983113 GEU983113 GOQ983113 GYM983113 HII983113 HSE983113 ICA983113 ILW983113 IVS983113 JFO983113 JPK983113 JZG983113 KJC983113 KSY983113 LCU983113 LMQ983113 LWM983113 MGI983113 MQE983113 NAA983113 NJW983113 NTS983113 ODO983113 ONK983113 OXG983113 PHC983113 PQY983113 QAU983113 QKQ983113 QUM983113 REI983113 ROE983113 RYA983113 SHW983113 SRS983113 TBO983113 TLK983113 TVG983113 UFC983113 UOY983113 UYU983113 VIQ983113 VSM983113 WCI983113 WME983113 WWA983113 S113 JO113 TK113 ADG113 ANC113 AWY113 BGU113 BQQ113 CAM113 CKI113 CUE113 DEA113 DNW113 DXS113 EHO113 ERK113 FBG113 FLC113 FUY113 GEU113 GOQ113 GYM113 HII113 HSE113 ICA113 ILW113 IVS113 JFO113 JPK113 JZG113 KJC113 KSY113 LCU113 LMQ113 LWM113 MGI113 MQE113 NAA113 NJW113 NTS113 ODO113 ONK113 OXG113 PHC113 PQY113 QAU113 QKQ113 QUM113 REI113 ROE113 RYA113 SHW113 SRS113 TBO113 TLK113 TVG113 UFC113 UOY113 UYU113 VIQ113 VSM113 WCI113 WME113 WWA113 S65649 JO65649 TK65649 ADG65649 ANC65649 AWY65649 BGU65649 BQQ65649 CAM65649 CKI65649 CUE65649 DEA65649 DNW65649 DXS65649 EHO65649 ERK65649 FBG65649 FLC65649 FUY65649 GEU65649 GOQ65649 GYM65649 HII65649 HSE65649 ICA65649 ILW65649 IVS65649 JFO65649 JPK65649 JZG65649 KJC65649 KSY65649 LCU65649 LMQ65649 LWM65649 MGI65649 MQE65649 NAA65649 NJW65649 NTS65649 ODO65649 ONK65649 OXG65649 PHC65649 PQY65649 QAU65649 QKQ65649 QUM65649 REI65649 ROE65649 RYA65649 SHW65649 SRS65649 TBO65649 TLK65649 TVG65649 UFC65649 UOY65649 UYU65649 VIQ65649 VSM65649 WCI65649 WME65649 WWA65649 S131185 JO131185 TK131185 ADG131185 ANC131185 AWY131185 BGU131185 BQQ131185 CAM131185 CKI131185 CUE131185 DEA131185 DNW131185 DXS131185 EHO131185 ERK131185 FBG131185 FLC131185 FUY131185 GEU131185 GOQ131185 GYM131185 HII131185 HSE131185 ICA131185 ILW131185 IVS131185 JFO131185 JPK131185 JZG131185 KJC131185 KSY131185 LCU131185 LMQ131185 LWM131185 MGI131185 MQE131185 NAA131185 NJW131185 NTS131185 ODO131185 ONK131185 OXG131185 PHC131185 PQY131185 QAU131185 QKQ131185 QUM131185 REI131185 ROE131185 RYA131185 SHW131185 SRS131185 TBO131185 TLK131185 TVG131185 UFC131185 UOY131185 UYU131185 VIQ131185 VSM131185 WCI131185 WME131185 WWA131185 S196721 JO196721 TK196721 ADG196721 ANC196721 AWY196721 BGU196721 BQQ196721 CAM196721 CKI196721 CUE196721 DEA196721 DNW196721 DXS196721 EHO196721 ERK196721 FBG196721 FLC196721 FUY196721 GEU196721 GOQ196721 GYM196721 HII196721 HSE196721 ICA196721 ILW196721 IVS196721 JFO196721 JPK196721 JZG196721 KJC196721 KSY196721 LCU196721 LMQ196721 LWM196721 MGI196721 MQE196721 NAA196721 NJW196721 NTS196721 ODO196721 ONK196721 OXG196721 PHC196721 PQY196721 QAU196721 QKQ196721 QUM196721 REI196721 ROE196721 RYA196721 SHW196721 SRS196721 TBO196721 TLK196721 TVG196721 UFC196721 UOY196721 UYU196721 VIQ196721 VSM196721 WCI196721 WME196721 WWA196721 S262257 JO262257 TK262257 ADG262257 ANC262257 AWY262257 BGU262257 BQQ262257 CAM262257 CKI262257 CUE262257 DEA262257 DNW262257 DXS262257 EHO262257 ERK262257 FBG262257 FLC262257 FUY262257 GEU262257 GOQ262257 GYM262257 HII262257 HSE262257 ICA262257 ILW262257 IVS262257 JFO262257 JPK262257 JZG262257 KJC262257 KSY262257 LCU262257 LMQ262257 LWM262257 MGI262257 MQE262257 NAA262257 NJW262257 NTS262257 ODO262257 ONK262257 OXG262257 PHC262257 PQY262257 QAU262257 QKQ262257 QUM262257 REI262257 ROE262257 RYA262257 SHW262257 SRS262257 TBO262257 TLK262257 TVG262257 UFC262257 UOY262257 UYU262257 VIQ262257 VSM262257 WCI262257 WME262257 WWA262257 S327793 JO327793 TK327793 ADG327793 ANC327793 AWY327793 BGU327793 BQQ327793 CAM327793 CKI327793 CUE327793 DEA327793 DNW327793 DXS327793 EHO327793 ERK327793 FBG327793 FLC327793 FUY327793 GEU327793 GOQ327793 GYM327793 HII327793 HSE327793 ICA327793 ILW327793 IVS327793 JFO327793 JPK327793 JZG327793 KJC327793 KSY327793 LCU327793 LMQ327793 LWM327793 MGI327793 MQE327793 NAA327793 NJW327793 NTS327793 ODO327793 ONK327793 OXG327793 PHC327793 PQY327793 QAU327793 QKQ327793 QUM327793 REI327793 ROE327793 RYA327793 SHW327793 SRS327793 TBO327793 TLK327793 TVG327793 UFC327793 UOY327793 UYU327793 VIQ327793 VSM327793 WCI327793 WME327793 WWA327793 S393329 JO393329 TK393329 ADG393329 ANC393329 AWY393329 BGU393329 BQQ393329 CAM393329 CKI393329 CUE393329 DEA393329 DNW393329 DXS393329 EHO393329 ERK393329 FBG393329 FLC393329 FUY393329 GEU393329 GOQ393329 GYM393329 HII393329 HSE393329 ICA393329 ILW393329 IVS393329 JFO393329 JPK393329 JZG393329 KJC393329 KSY393329 LCU393329 LMQ393329 LWM393329 MGI393329 MQE393329 NAA393329 NJW393329 NTS393329 ODO393329 ONK393329 OXG393329 PHC393329 PQY393329 QAU393329 QKQ393329 QUM393329 REI393329 ROE393329 RYA393329 SHW393329 SRS393329 TBO393329 TLK393329 TVG393329 UFC393329 UOY393329 UYU393329 VIQ393329 VSM393329 WCI393329 WME393329 WWA393329 S458865 JO458865 TK458865 ADG458865 ANC458865 AWY458865 BGU458865 BQQ458865 CAM458865 CKI458865 CUE458865 DEA458865 DNW458865 DXS458865 EHO458865 ERK458865 FBG458865 FLC458865 FUY458865 GEU458865 GOQ458865 GYM458865 HII458865 HSE458865 ICA458865 ILW458865 IVS458865 JFO458865 JPK458865 JZG458865 KJC458865 KSY458865 LCU458865 LMQ458865 LWM458865 MGI458865 MQE458865 NAA458865 NJW458865 NTS458865 ODO458865 ONK458865 OXG458865 PHC458865 PQY458865 QAU458865 QKQ458865 QUM458865 REI458865 ROE458865 RYA458865 SHW458865 SRS458865 TBO458865 TLK458865 TVG458865 UFC458865 UOY458865 UYU458865 VIQ458865 VSM458865 WCI458865 WME458865 WWA458865 S524401 JO524401 TK524401 ADG524401 ANC524401 AWY524401 BGU524401 BQQ524401 CAM524401 CKI524401 CUE524401 DEA524401 DNW524401 DXS524401 EHO524401 ERK524401 FBG524401 FLC524401 FUY524401 GEU524401 GOQ524401 GYM524401 HII524401 HSE524401 ICA524401 ILW524401 IVS524401 JFO524401 JPK524401 JZG524401 KJC524401 KSY524401 LCU524401 LMQ524401 LWM524401 MGI524401 MQE524401 NAA524401 NJW524401 NTS524401 ODO524401 ONK524401 OXG524401 PHC524401 PQY524401 QAU524401 QKQ524401 QUM524401 REI524401 ROE524401 RYA524401 SHW524401 SRS524401 TBO524401 TLK524401 TVG524401 UFC524401 UOY524401 UYU524401 VIQ524401 VSM524401 WCI524401 WME524401 WWA524401 S589937 JO589937 TK589937 ADG589937 ANC589937 AWY589937 BGU589937 BQQ589937 CAM589937 CKI589937 CUE589937 DEA589937 DNW589937 DXS589937 EHO589937 ERK589937 FBG589937 FLC589937 FUY589937 GEU589937 GOQ589937 GYM589937 HII589937 HSE589937 ICA589937 ILW589937 IVS589937 JFO589937 JPK589937 JZG589937 KJC589937 KSY589937 LCU589937 LMQ589937 LWM589937 MGI589937 MQE589937 NAA589937 NJW589937 NTS589937 ODO589937 ONK589937 OXG589937 PHC589937 PQY589937 QAU589937 QKQ589937 QUM589937 REI589937 ROE589937 RYA589937 SHW589937 SRS589937 TBO589937 TLK589937 TVG589937 UFC589937 UOY589937 UYU589937 VIQ589937 VSM589937 WCI589937 WME589937 WWA589937 S655473 JO655473 TK655473 ADG655473 ANC655473 AWY655473 BGU655473 BQQ655473 CAM655473 CKI655473 CUE655473 DEA655473 DNW655473 DXS655473 EHO655473 ERK655473 FBG655473 FLC655473 FUY655473 GEU655473 GOQ655473 GYM655473 HII655473 HSE655473 ICA655473 ILW655473 IVS655473 JFO655473 JPK655473 JZG655473 KJC655473 KSY655473 LCU655473 LMQ655473 LWM655473 MGI655473 MQE655473 NAA655473 NJW655473 NTS655473 ODO655473 ONK655473 OXG655473 PHC655473 PQY655473 QAU655473 QKQ655473 QUM655473 REI655473 ROE655473 RYA655473 SHW655473 SRS655473 TBO655473 TLK655473 TVG655473 UFC655473 UOY655473 UYU655473 VIQ655473 VSM655473 WCI655473 WME655473 WWA655473 S721009 JO721009 TK721009 ADG721009 ANC721009 AWY721009 BGU721009 BQQ721009 CAM721009 CKI721009 CUE721009 DEA721009 DNW721009 DXS721009 EHO721009 ERK721009 FBG721009 FLC721009 FUY721009 GEU721009 GOQ721009 GYM721009 HII721009 HSE721009 ICA721009 ILW721009 IVS721009 JFO721009 JPK721009 JZG721009 KJC721009 KSY721009 LCU721009 LMQ721009 LWM721009 MGI721009 MQE721009 NAA721009 NJW721009 NTS721009 ODO721009 ONK721009 OXG721009 PHC721009 PQY721009 QAU721009 QKQ721009 QUM721009 REI721009 ROE721009 RYA721009 SHW721009 SRS721009 TBO721009 TLK721009 TVG721009 UFC721009 UOY721009 UYU721009 VIQ721009 VSM721009 WCI721009 WME721009 WWA721009 S786545 JO786545 TK786545 ADG786545 ANC786545 AWY786545 BGU786545 BQQ786545 CAM786545 CKI786545 CUE786545 DEA786545 DNW786545 DXS786545 EHO786545 ERK786545 FBG786545 FLC786545 FUY786545 GEU786545 GOQ786545 GYM786545 HII786545 HSE786545 ICA786545 ILW786545 IVS786545 JFO786545 JPK786545 JZG786545 KJC786545 KSY786545 LCU786545 LMQ786545 LWM786545 MGI786545 MQE786545 NAA786545 NJW786545 NTS786545 ODO786545 ONK786545 OXG786545 PHC786545 PQY786545 QAU786545 QKQ786545 QUM786545 REI786545 ROE786545 RYA786545 SHW786545 SRS786545 TBO786545 TLK786545 TVG786545 UFC786545 UOY786545 UYU786545 VIQ786545 VSM786545 WCI786545 WME786545 WWA786545 S852081 JO852081 TK852081 ADG852081 ANC852081 AWY852081 BGU852081 BQQ852081 CAM852081 CKI852081 CUE852081 DEA852081 DNW852081 DXS852081 EHO852081 ERK852081 FBG852081 FLC852081 FUY852081 GEU852081 GOQ852081 GYM852081 HII852081 HSE852081 ICA852081 ILW852081 IVS852081 JFO852081 JPK852081 JZG852081 KJC852081 KSY852081 LCU852081 LMQ852081 LWM852081 MGI852081 MQE852081 NAA852081 NJW852081 NTS852081 ODO852081 ONK852081 OXG852081 PHC852081 PQY852081 QAU852081 QKQ852081 QUM852081 REI852081 ROE852081 RYA852081 SHW852081 SRS852081 TBO852081 TLK852081 TVG852081 UFC852081 UOY852081 UYU852081 VIQ852081 VSM852081 WCI852081 WME852081 WWA852081 S917617 JO917617 TK917617 ADG917617 ANC917617 AWY917617 BGU917617 BQQ917617 CAM917617 CKI917617 CUE917617 DEA917617 DNW917617 DXS917617 EHO917617 ERK917617 FBG917617 FLC917617 FUY917617 GEU917617 GOQ917617 GYM917617 HII917617 HSE917617 ICA917617 ILW917617 IVS917617 JFO917617 JPK917617 JZG917617 KJC917617 KSY917617 LCU917617 LMQ917617 LWM917617 MGI917617 MQE917617 NAA917617 NJW917617 NTS917617 ODO917617 ONK917617 OXG917617 PHC917617 PQY917617 QAU917617 QKQ917617 QUM917617 REI917617 ROE917617 RYA917617 SHW917617 SRS917617 TBO917617 TLK917617 TVG917617 UFC917617 UOY917617 UYU917617 VIQ917617 VSM917617 WCI917617 WME917617 WWA917617 S983153 JO983153 TK983153 ADG983153 ANC983153 AWY983153 BGU983153 BQQ983153 CAM983153 CKI983153 CUE983153 DEA983153 DNW983153 DXS983153 EHO983153 ERK983153 FBG983153 FLC983153 FUY983153 GEU983153 GOQ983153 GYM983153 HII983153 HSE983153 ICA983153 ILW983153 IVS983153 JFO983153 JPK983153 JZG983153 KJC983153 KSY983153 LCU983153 LMQ983153 LWM983153 MGI983153 MQE983153 NAA983153 NJW983153 NTS983153 ODO983153 ONK983153 OXG983153 PHC983153 PQY983153 QAU983153 QKQ983153 QUM983153 REI983153 ROE983153 RYA983153 SHW983153 SRS983153 TBO983153 TLK983153 TVG983153 UFC983153 UOY983153 UYU983153 VIQ983153 VSM983153 WCI983153 WME983153 WWA983153" xr:uid="{8F3D7286-6B95-45A9-B316-F96BD851105B}">
      <formula1>0</formula1>
      <formula2>0</formula2>
    </dataValidation>
    <dataValidation type="decimal" allowBlank="1" showErrorMessage="1" errorTitle="Erro de valores" error="Digite um valor maior do que 0." sqref="S29 JO29 TK29 ADG29 ANC29 AWY29 BGU29 BQQ29 CAM29 CKI29 CUE29 DEA29 DNW29 DXS29 EHO29 ERK29 FBG29 FLC29 FUY29 GEU29 GOQ29 GYM29 HII29 HSE29 ICA29 ILW29 IVS29 JFO29 JPK29 JZG29 KJC29 KSY29 LCU29 LMQ29 LWM29 MGI29 MQE29 NAA29 NJW29 NTS29 ODO29 ONK29 OXG29 PHC29 PQY29 QAU29 QKQ29 QUM29 REI29 ROE29 RYA29 SHW29 SRS29 TBO29 TLK29 TVG29 UFC29 UOY29 UYU29 VIQ29 VSM29 WCI29 WME29 WWA29 S65565 JO65565 TK65565 ADG65565 ANC65565 AWY65565 BGU65565 BQQ65565 CAM65565 CKI65565 CUE65565 DEA65565 DNW65565 DXS65565 EHO65565 ERK65565 FBG65565 FLC65565 FUY65565 GEU65565 GOQ65565 GYM65565 HII65565 HSE65565 ICA65565 ILW65565 IVS65565 JFO65565 JPK65565 JZG65565 KJC65565 KSY65565 LCU65565 LMQ65565 LWM65565 MGI65565 MQE65565 NAA65565 NJW65565 NTS65565 ODO65565 ONK65565 OXG65565 PHC65565 PQY65565 QAU65565 QKQ65565 QUM65565 REI65565 ROE65565 RYA65565 SHW65565 SRS65565 TBO65565 TLK65565 TVG65565 UFC65565 UOY65565 UYU65565 VIQ65565 VSM65565 WCI65565 WME65565 WWA65565 S131101 JO131101 TK131101 ADG131101 ANC131101 AWY131101 BGU131101 BQQ131101 CAM131101 CKI131101 CUE131101 DEA131101 DNW131101 DXS131101 EHO131101 ERK131101 FBG131101 FLC131101 FUY131101 GEU131101 GOQ131101 GYM131101 HII131101 HSE131101 ICA131101 ILW131101 IVS131101 JFO131101 JPK131101 JZG131101 KJC131101 KSY131101 LCU131101 LMQ131101 LWM131101 MGI131101 MQE131101 NAA131101 NJW131101 NTS131101 ODO131101 ONK131101 OXG131101 PHC131101 PQY131101 QAU131101 QKQ131101 QUM131101 REI131101 ROE131101 RYA131101 SHW131101 SRS131101 TBO131101 TLK131101 TVG131101 UFC131101 UOY131101 UYU131101 VIQ131101 VSM131101 WCI131101 WME131101 WWA131101 S196637 JO196637 TK196637 ADG196637 ANC196637 AWY196637 BGU196637 BQQ196637 CAM196637 CKI196637 CUE196637 DEA196637 DNW196637 DXS196637 EHO196637 ERK196637 FBG196637 FLC196637 FUY196637 GEU196637 GOQ196637 GYM196637 HII196637 HSE196637 ICA196637 ILW196637 IVS196637 JFO196637 JPK196637 JZG196637 KJC196637 KSY196637 LCU196637 LMQ196637 LWM196637 MGI196637 MQE196637 NAA196637 NJW196637 NTS196637 ODO196637 ONK196637 OXG196637 PHC196637 PQY196637 QAU196637 QKQ196637 QUM196637 REI196637 ROE196637 RYA196637 SHW196637 SRS196637 TBO196637 TLK196637 TVG196637 UFC196637 UOY196637 UYU196637 VIQ196637 VSM196637 WCI196637 WME196637 WWA196637 S262173 JO262173 TK262173 ADG262173 ANC262173 AWY262173 BGU262173 BQQ262173 CAM262173 CKI262173 CUE262173 DEA262173 DNW262173 DXS262173 EHO262173 ERK262173 FBG262173 FLC262173 FUY262173 GEU262173 GOQ262173 GYM262173 HII262173 HSE262173 ICA262173 ILW262173 IVS262173 JFO262173 JPK262173 JZG262173 KJC262173 KSY262173 LCU262173 LMQ262173 LWM262173 MGI262173 MQE262173 NAA262173 NJW262173 NTS262173 ODO262173 ONK262173 OXG262173 PHC262173 PQY262173 QAU262173 QKQ262173 QUM262173 REI262173 ROE262173 RYA262173 SHW262173 SRS262173 TBO262173 TLK262173 TVG262173 UFC262173 UOY262173 UYU262173 VIQ262173 VSM262173 WCI262173 WME262173 WWA262173 S327709 JO327709 TK327709 ADG327709 ANC327709 AWY327709 BGU327709 BQQ327709 CAM327709 CKI327709 CUE327709 DEA327709 DNW327709 DXS327709 EHO327709 ERK327709 FBG327709 FLC327709 FUY327709 GEU327709 GOQ327709 GYM327709 HII327709 HSE327709 ICA327709 ILW327709 IVS327709 JFO327709 JPK327709 JZG327709 KJC327709 KSY327709 LCU327709 LMQ327709 LWM327709 MGI327709 MQE327709 NAA327709 NJW327709 NTS327709 ODO327709 ONK327709 OXG327709 PHC327709 PQY327709 QAU327709 QKQ327709 QUM327709 REI327709 ROE327709 RYA327709 SHW327709 SRS327709 TBO327709 TLK327709 TVG327709 UFC327709 UOY327709 UYU327709 VIQ327709 VSM327709 WCI327709 WME327709 WWA327709 S393245 JO393245 TK393245 ADG393245 ANC393245 AWY393245 BGU393245 BQQ393245 CAM393245 CKI393245 CUE393245 DEA393245 DNW393245 DXS393245 EHO393245 ERK393245 FBG393245 FLC393245 FUY393245 GEU393245 GOQ393245 GYM393245 HII393245 HSE393245 ICA393245 ILW393245 IVS393245 JFO393245 JPK393245 JZG393245 KJC393245 KSY393245 LCU393245 LMQ393245 LWM393245 MGI393245 MQE393245 NAA393245 NJW393245 NTS393245 ODO393245 ONK393245 OXG393245 PHC393245 PQY393245 QAU393245 QKQ393245 QUM393245 REI393245 ROE393245 RYA393245 SHW393245 SRS393245 TBO393245 TLK393245 TVG393245 UFC393245 UOY393245 UYU393245 VIQ393245 VSM393245 WCI393245 WME393245 WWA393245 S458781 JO458781 TK458781 ADG458781 ANC458781 AWY458781 BGU458781 BQQ458781 CAM458781 CKI458781 CUE458781 DEA458781 DNW458781 DXS458781 EHO458781 ERK458781 FBG458781 FLC458781 FUY458781 GEU458781 GOQ458781 GYM458781 HII458781 HSE458781 ICA458781 ILW458781 IVS458781 JFO458781 JPK458781 JZG458781 KJC458781 KSY458781 LCU458781 LMQ458781 LWM458781 MGI458781 MQE458781 NAA458781 NJW458781 NTS458781 ODO458781 ONK458781 OXG458781 PHC458781 PQY458781 QAU458781 QKQ458781 QUM458781 REI458781 ROE458781 RYA458781 SHW458781 SRS458781 TBO458781 TLK458781 TVG458781 UFC458781 UOY458781 UYU458781 VIQ458781 VSM458781 WCI458781 WME458781 WWA458781 S524317 JO524317 TK524317 ADG524317 ANC524317 AWY524317 BGU524317 BQQ524317 CAM524317 CKI524317 CUE524317 DEA524317 DNW524317 DXS524317 EHO524317 ERK524317 FBG524317 FLC524317 FUY524317 GEU524317 GOQ524317 GYM524317 HII524317 HSE524317 ICA524317 ILW524317 IVS524317 JFO524317 JPK524317 JZG524317 KJC524317 KSY524317 LCU524317 LMQ524317 LWM524317 MGI524317 MQE524317 NAA524317 NJW524317 NTS524317 ODO524317 ONK524317 OXG524317 PHC524317 PQY524317 QAU524317 QKQ524317 QUM524317 REI524317 ROE524317 RYA524317 SHW524317 SRS524317 TBO524317 TLK524317 TVG524317 UFC524317 UOY524317 UYU524317 VIQ524317 VSM524317 WCI524317 WME524317 WWA524317 S589853 JO589853 TK589853 ADG589853 ANC589853 AWY589853 BGU589853 BQQ589853 CAM589853 CKI589853 CUE589853 DEA589853 DNW589853 DXS589853 EHO589853 ERK589853 FBG589853 FLC589853 FUY589853 GEU589853 GOQ589853 GYM589853 HII589853 HSE589853 ICA589853 ILW589853 IVS589853 JFO589853 JPK589853 JZG589853 KJC589853 KSY589853 LCU589853 LMQ589853 LWM589853 MGI589853 MQE589853 NAA589853 NJW589853 NTS589853 ODO589853 ONK589853 OXG589853 PHC589853 PQY589853 QAU589853 QKQ589853 QUM589853 REI589853 ROE589853 RYA589853 SHW589853 SRS589853 TBO589853 TLK589853 TVG589853 UFC589853 UOY589853 UYU589853 VIQ589853 VSM589853 WCI589853 WME589853 WWA589853 S655389 JO655389 TK655389 ADG655389 ANC655389 AWY655389 BGU655389 BQQ655389 CAM655389 CKI655389 CUE655389 DEA655389 DNW655389 DXS655389 EHO655389 ERK655389 FBG655389 FLC655389 FUY655389 GEU655389 GOQ655389 GYM655389 HII655389 HSE655389 ICA655389 ILW655389 IVS655389 JFO655389 JPK655389 JZG655389 KJC655389 KSY655389 LCU655389 LMQ655389 LWM655389 MGI655389 MQE655389 NAA655389 NJW655389 NTS655389 ODO655389 ONK655389 OXG655389 PHC655389 PQY655389 QAU655389 QKQ655389 QUM655389 REI655389 ROE655389 RYA655389 SHW655389 SRS655389 TBO655389 TLK655389 TVG655389 UFC655389 UOY655389 UYU655389 VIQ655389 VSM655389 WCI655389 WME655389 WWA655389 S720925 JO720925 TK720925 ADG720925 ANC720925 AWY720925 BGU720925 BQQ720925 CAM720925 CKI720925 CUE720925 DEA720925 DNW720925 DXS720925 EHO720925 ERK720925 FBG720925 FLC720925 FUY720925 GEU720925 GOQ720925 GYM720925 HII720925 HSE720925 ICA720925 ILW720925 IVS720925 JFO720925 JPK720925 JZG720925 KJC720925 KSY720925 LCU720925 LMQ720925 LWM720925 MGI720925 MQE720925 NAA720925 NJW720925 NTS720925 ODO720925 ONK720925 OXG720925 PHC720925 PQY720925 QAU720925 QKQ720925 QUM720925 REI720925 ROE720925 RYA720925 SHW720925 SRS720925 TBO720925 TLK720925 TVG720925 UFC720925 UOY720925 UYU720925 VIQ720925 VSM720925 WCI720925 WME720925 WWA720925 S786461 JO786461 TK786461 ADG786461 ANC786461 AWY786461 BGU786461 BQQ786461 CAM786461 CKI786461 CUE786461 DEA786461 DNW786461 DXS786461 EHO786461 ERK786461 FBG786461 FLC786461 FUY786461 GEU786461 GOQ786461 GYM786461 HII786461 HSE786461 ICA786461 ILW786461 IVS786461 JFO786461 JPK786461 JZG786461 KJC786461 KSY786461 LCU786461 LMQ786461 LWM786461 MGI786461 MQE786461 NAA786461 NJW786461 NTS786461 ODO786461 ONK786461 OXG786461 PHC786461 PQY786461 QAU786461 QKQ786461 QUM786461 REI786461 ROE786461 RYA786461 SHW786461 SRS786461 TBO786461 TLK786461 TVG786461 UFC786461 UOY786461 UYU786461 VIQ786461 VSM786461 WCI786461 WME786461 WWA786461 S851997 JO851997 TK851997 ADG851997 ANC851997 AWY851997 BGU851997 BQQ851997 CAM851997 CKI851997 CUE851997 DEA851997 DNW851997 DXS851997 EHO851997 ERK851997 FBG851997 FLC851997 FUY851997 GEU851997 GOQ851997 GYM851997 HII851997 HSE851997 ICA851997 ILW851997 IVS851997 JFO851997 JPK851997 JZG851997 KJC851997 KSY851997 LCU851997 LMQ851997 LWM851997 MGI851997 MQE851997 NAA851997 NJW851997 NTS851997 ODO851997 ONK851997 OXG851997 PHC851997 PQY851997 QAU851997 QKQ851997 QUM851997 REI851997 ROE851997 RYA851997 SHW851997 SRS851997 TBO851997 TLK851997 TVG851997 UFC851997 UOY851997 UYU851997 VIQ851997 VSM851997 WCI851997 WME851997 WWA851997 S917533 JO917533 TK917533 ADG917533 ANC917533 AWY917533 BGU917533 BQQ917533 CAM917533 CKI917533 CUE917533 DEA917533 DNW917533 DXS917533 EHO917533 ERK917533 FBG917533 FLC917533 FUY917533 GEU917533 GOQ917533 GYM917533 HII917533 HSE917533 ICA917533 ILW917533 IVS917533 JFO917533 JPK917533 JZG917533 KJC917533 KSY917533 LCU917533 LMQ917533 LWM917533 MGI917533 MQE917533 NAA917533 NJW917533 NTS917533 ODO917533 ONK917533 OXG917533 PHC917533 PQY917533 QAU917533 QKQ917533 QUM917533 REI917533 ROE917533 RYA917533 SHW917533 SRS917533 TBO917533 TLK917533 TVG917533 UFC917533 UOY917533 UYU917533 VIQ917533 VSM917533 WCI917533 WME917533 WWA917533 S983069 JO983069 TK983069 ADG983069 ANC983069 AWY983069 BGU983069 BQQ983069 CAM983069 CKI983069 CUE983069 DEA983069 DNW983069 DXS983069 EHO983069 ERK983069 FBG983069 FLC983069 FUY983069 GEU983069 GOQ983069 GYM983069 HII983069 HSE983069 ICA983069 ILW983069 IVS983069 JFO983069 JPK983069 JZG983069 KJC983069 KSY983069 LCU983069 LMQ983069 LWM983069 MGI983069 MQE983069 NAA983069 NJW983069 NTS983069 ODO983069 ONK983069 OXG983069 PHC983069 PQY983069 QAU983069 QKQ983069 QUM983069 REI983069 ROE983069 RYA983069 SHW983069 SRS983069 TBO983069 TLK983069 TVG983069 UFC983069 UOY983069 UYU983069 VIQ983069 VSM983069 WCI983069 WME983069 WWA983069 S72 JO72 TK72 ADG72 ANC72 AWY72 BGU72 BQQ72 CAM72 CKI72 CUE72 DEA72 DNW72 DXS72 EHO72 ERK72 FBG72 FLC72 FUY72 GEU72 GOQ72 GYM72 HII72 HSE72 ICA72 ILW72 IVS72 JFO72 JPK72 JZG72 KJC72 KSY72 LCU72 LMQ72 LWM72 MGI72 MQE72 NAA72 NJW72 NTS72 ODO72 ONK72 OXG72 PHC72 PQY72 QAU72 QKQ72 QUM72 REI72 ROE72 RYA72 SHW72 SRS72 TBO72 TLK72 TVG72 UFC72 UOY72 UYU72 VIQ72 VSM72 WCI72 WME72 WWA72 S65608 JO65608 TK65608 ADG65608 ANC65608 AWY65608 BGU65608 BQQ65608 CAM65608 CKI65608 CUE65608 DEA65608 DNW65608 DXS65608 EHO65608 ERK65608 FBG65608 FLC65608 FUY65608 GEU65608 GOQ65608 GYM65608 HII65608 HSE65608 ICA65608 ILW65608 IVS65608 JFO65608 JPK65608 JZG65608 KJC65608 KSY65608 LCU65608 LMQ65608 LWM65608 MGI65608 MQE65608 NAA65608 NJW65608 NTS65608 ODO65608 ONK65608 OXG65608 PHC65608 PQY65608 QAU65608 QKQ65608 QUM65608 REI65608 ROE65608 RYA65608 SHW65608 SRS65608 TBO65608 TLK65608 TVG65608 UFC65608 UOY65608 UYU65608 VIQ65608 VSM65608 WCI65608 WME65608 WWA65608 S131144 JO131144 TK131144 ADG131144 ANC131144 AWY131144 BGU131144 BQQ131144 CAM131144 CKI131144 CUE131144 DEA131144 DNW131144 DXS131144 EHO131144 ERK131144 FBG131144 FLC131144 FUY131144 GEU131144 GOQ131144 GYM131144 HII131144 HSE131144 ICA131144 ILW131144 IVS131144 JFO131144 JPK131144 JZG131144 KJC131144 KSY131144 LCU131144 LMQ131144 LWM131144 MGI131144 MQE131144 NAA131144 NJW131144 NTS131144 ODO131144 ONK131144 OXG131144 PHC131144 PQY131144 QAU131144 QKQ131144 QUM131144 REI131144 ROE131144 RYA131144 SHW131144 SRS131144 TBO131144 TLK131144 TVG131144 UFC131144 UOY131144 UYU131144 VIQ131144 VSM131144 WCI131144 WME131144 WWA131144 S196680 JO196680 TK196680 ADG196680 ANC196680 AWY196680 BGU196680 BQQ196680 CAM196680 CKI196680 CUE196680 DEA196680 DNW196680 DXS196680 EHO196680 ERK196680 FBG196680 FLC196680 FUY196680 GEU196680 GOQ196680 GYM196680 HII196680 HSE196680 ICA196680 ILW196680 IVS196680 JFO196680 JPK196680 JZG196680 KJC196680 KSY196680 LCU196680 LMQ196680 LWM196680 MGI196680 MQE196680 NAA196680 NJW196680 NTS196680 ODO196680 ONK196680 OXG196680 PHC196680 PQY196680 QAU196680 QKQ196680 QUM196680 REI196680 ROE196680 RYA196680 SHW196680 SRS196680 TBO196680 TLK196680 TVG196680 UFC196680 UOY196680 UYU196680 VIQ196680 VSM196680 WCI196680 WME196680 WWA196680 S262216 JO262216 TK262216 ADG262216 ANC262216 AWY262216 BGU262216 BQQ262216 CAM262216 CKI262216 CUE262216 DEA262216 DNW262216 DXS262216 EHO262216 ERK262216 FBG262216 FLC262216 FUY262216 GEU262216 GOQ262216 GYM262216 HII262216 HSE262216 ICA262216 ILW262216 IVS262216 JFO262216 JPK262216 JZG262216 KJC262216 KSY262216 LCU262216 LMQ262216 LWM262216 MGI262216 MQE262216 NAA262216 NJW262216 NTS262216 ODO262216 ONK262216 OXG262216 PHC262216 PQY262216 QAU262216 QKQ262216 QUM262216 REI262216 ROE262216 RYA262216 SHW262216 SRS262216 TBO262216 TLK262216 TVG262216 UFC262216 UOY262216 UYU262216 VIQ262216 VSM262216 WCI262216 WME262216 WWA262216 S327752 JO327752 TK327752 ADG327752 ANC327752 AWY327752 BGU327752 BQQ327752 CAM327752 CKI327752 CUE327752 DEA327752 DNW327752 DXS327752 EHO327752 ERK327752 FBG327752 FLC327752 FUY327752 GEU327752 GOQ327752 GYM327752 HII327752 HSE327752 ICA327752 ILW327752 IVS327752 JFO327752 JPK327752 JZG327752 KJC327752 KSY327752 LCU327752 LMQ327752 LWM327752 MGI327752 MQE327752 NAA327752 NJW327752 NTS327752 ODO327752 ONK327752 OXG327752 PHC327752 PQY327752 QAU327752 QKQ327752 QUM327752 REI327752 ROE327752 RYA327752 SHW327752 SRS327752 TBO327752 TLK327752 TVG327752 UFC327752 UOY327752 UYU327752 VIQ327752 VSM327752 WCI327752 WME327752 WWA327752 S393288 JO393288 TK393288 ADG393288 ANC393288 AWY393288 BGU393288 BQQ393288 CAM393288 CKI393288 CUE393288 DEA393288 DNW393288 DXS393288 EHO393288 ERK393288 FBG393288 FLC393288 FUY393288 GEU393288 GOQ393288 GYM393288 HII393288 HSE393288 ICA393288 ILW393288 IVS393288 JFO393288 JPK393288 JZG393288 KJC393288 KSY393288 LCU393288 LMQ393288 LWM393288 MGI393288 MQE393288 NAA393288 NJW393288 NTS393288 ODO393288 ONK393288 OXG393288 PHC393288 PQY393288 QAU393288 QKQ393288 QUM393288 REI393288 ROE393288 RYA393288 SHW393288 SRS393288 TBO393288 TLK393288 TVG393288 UFC393288 UOY393288 UYU393288 VIQ393288 VSM393288 WCI393288 WME393288 WWA393288 S458824 JO458824 TK458824 ADG458824 ANC458824 AWY458824 BGU458824 BQQ458824 CAM458824 CKI458824 CUE458824 DEA458824 DNW458824 DXS458824 EHO458824 ERK458824 FBG458824 FLC458824 FUY458824 GEU458824 GOQ458824 GYM458824 HII458824 HSE458824 ICA458824 ILW458824 IVS458824 JFO458824 JPK458824 JZG458824 KJC458824 KSY458824 LCU458824 LMQ458824 LWM458824 MGI458824 MQE458824 NAA458824 NJW458824 NTS458824 ODO458824 ONK458824 OXG458824 PHC458824 PQY458824 QAU458824 QKQ458824 QUM458824 REI458824 ROE458824 RYA458824 SHW458824 SRS458824 TBO458824 TLK458824 TVG458824 UFC458824 UOY458824 UYU458824 VIQ458824 VSM458824 WCI458824 WME458824 WWA458824 S524360 JO524360 TK524360 ADG524360 ANC524360 AWY524360 BGU524360 BQQ524360 CAM524360 CKI524360 CUE524360 DEA524360 DNW524360 DXS524360 EHO524360 ERK524360 FBG524360 FLC524360 FUY524360 GEU524360 GOQ524360 GYM524360 HII524360 HSE524360 ICA524360 ILW524360 IVS524360 JFO524360 JPK524360 JZG524360 KJC524360 KSY524360 LCU524360 LMQ524360 LWM524360 MGI524360 MQE524360 NAA524360 NJW524360 NTS524360 ODO524360 ONK524360 OXG524360 PHC524360 PQY524360 QAU524360 QKQ524360 QUM524360 REI524360 ROE524360 RYA524360 SHW524360 SRS524360 TBO524360 TLK524360 TVG524360 UFC524360 UOY524360 UYU524360 VIQ524360 VSM524360 WCI524360 WME524360 WWA524360 S589896 JO589896 TK589896 ADG589896 ANC589896 AWY589896 BGU589896 BQQ589896 CAM589896 CKI589896 CUE589896 DEA589896 DNW589896 DXS589896 EHO589896 ERK589896 FBG589896 FLC589896 FUY589896 GEU589896 GOQ589896 GYM589896 HII589896 HSE589896 ICA589896 ILW589896 IVS589896 JFO589896 JPK589896 JZG589896 KJC589896 KSY589896 LCU589896 LMQ589896 LWM589896 MGI589896 MQE589896 NAA589896 NJW589896 NTS589896 ODO589896 ONK589896 OXG589896 PHC589896 PQY589896 QAU589896 QKQ589896 QUM589896 REI589896 ROE589896 RYA589896 SHW589896 SRS589896 TBO589896 TLK589896 TVG589896 UFC589896 UOY589896 UYU589896 VIQ589896 VSM589896 WCI589896 WME589896 WWA589896 S655432 JO655432 TK655432 ADG655432 ANC655432 AWY655432 BGU655432 BQQ655432 CAM655432 CKI655432 CUE655432 DEA655432 DNW655432 DXS655432 EHO655432 ERK655432 FBG655432 FLC655432 FUY655432 GEU655432 GOQ655432 GYM655432 HII655432 HSE655432 ICA655432 ILW655432 IVS655432 JFO655432 JPK655432 JZG655432 KJC655432 KSY655432 LCU655432 LMQ655432 LWM655432 MGI655432 MQE655432 NAA655432 NJW655432 NTS655432 ODO655432 ONK655432 OXG655432 PHC655432 PQY655432 QAU655432 QKQ655432 QUM655432 REI655432 ROE655432 RYA655432 SHW655432 SRS655432 TBO655432 TLK655432 TVG655432 UFC655432 UOY655432 UYU655432 VIQ655432 VSM655432 WCI655432 WME655432 WWA655432 S720968 JO720968 TK720968 ADG720968 ANC720968 AWY720968 BGU720968 BQQ720968 CAM720968 CKI720968 CUE720968 DEA720968 DNW720968 DXS720968 EHO720968 ERK720968 FBG720968 FLC720968 FUY720968 GEU720968 GOQ720968 GYM720968 HII720968 HSE720968 ICA720968 ILW720968 IVS720968 JFO720968 JPK720968 JZG720968 KJC720968 KSY720968 LCU720968 LMQ720968 LWM720968 MGI720968 MQE720968 NAA720968 NJW720968 NTS720968 ODO720968 ONK720968 OXG720968 PHC720968 PQY720968 QAU720968 QKQ720968 QUM720968 REI720968 ROE720968 RYA720968 SHW720968 SRS720968 TBO720968 TLK720968 TVG720968 UFC720968 UOY720968 UYU720968 VIQ720968 VSM720968 WCI720968 WME720968 WWA720968 S786504 JO786504 TK786504 ADG786504 ANC786504 AWY786504 BGU786504 BQQ786504 CAM786504 CKI786504 CUE786504 DEA786504 DNW786504 DXS786504 EHO786504 ERK786504 FBG786504 FLC786504 FUY786504 GEU786504 GOQ786504 GYM786504 HII786504 HSE786504 ICA786504 ILW786504 IVS786504 JFO786504 JPK786504 JZG786504 KJC786504 KSY786504 LCU786504 LMQ786504 LWM786504 MGI786504 MQE786504 NAA786504 NJW786504 NTS786504 ODO786504 ONK786504 OXG786504 PHC786504 PQY786504 QAU786504 QKQ786504 QUM786504 REI786504 ROE786504 RYA786504 SHW786504 SRS786504 TBO786504 TLK786504 TVG786504 UFC786504 UOY786504 UYU786504 VIQ786504 VSM786504 WCI786504 WME786504 WWA786504 S852040 JO852040 TK852040 ADG852040 ANC852040 AWY852040 BGU852040 BQQ852040 CAM852040 CKI852040 CUE852040 DEA852040 DNW852040 DXS852040 EHO852040 ERK852040 FBG852040 FLC852040 FUY852040 GEU852040 GOQ852040 GYM852040 HII852040 HSE852040 ICA852040 ILW852040 IVS852040 JFO852040 JPK852040 JZG852040 KJC852040 KSY852040 LCU852040 LMQ852040 LWM852040 MGI852040 MQE852040 NAA852040 NJW852040 NTS852040 ODO852040 ONK852040 OXG852040 PHC852040 PQY852040 QAU852040 QKQ852040 QUM852040 REI852040 ROE852040 RYA852040 SHW852040 SRS852040 TBO852040 TLK852040 TVG852040 UFC852040 UOY852040 UYU852040 VIQ852040 VSM852040 WCI852040 WME852040 WWA852040 S917576 JO917576 TK917576 ADG917576 ANC917576 AWY917576 BGU917576 BQQ917576 CAM917576 CKI917576 CUE917576 DEA917576 DNW917576 DXS917576 EHO917576 ERK917576 FBG917576 FLC917576 FUY917576 GEU917576 GOQ917576 GYM917576 HII917576 HSE917576 ICA917576 ILW917576 IVS917576 JFO917576 JPK917576 JZG917576 KJC917576 KSY917576 LCU917576 LMQ917576 LWM917576 MGI917576 MQE917576 NAA917576 NJW917576 NTS917576 ODO917576 ONK917576 OXG917576 PHC917576 PQY917576 QAU917576 QKQ917576 QUM917576 REI917576 ROE917576 RYA917576 SHW917576 SRS917576 TBO917576 TLK917576 TVG917576 UFC917576 UOY917576 UYU917576 VIQ917576 VSM917576 WCI917576 WME917576 WWA917576 S983112 JO983112 TK983112 ADG983112 ANC983112 AWY983112 BGU983112 BQQ983112 CAM983112 CKI983112 CUE983112 DEA983112 DNW983112 DXS983112 EHO983112 ERK983112 FBG983112 FLC983112 FUY983112 GEU983112 GOQ983112 GYM983112 HII983112 HSE983112 ICA983112 ILW983112 IVS983112 JFO983112 JPK983112 JZG983112 KJC983112 KSY983112 LCU983112 LMQ983112 LWM983112 MGI983112 MQE983112 NAA983112 NJW983112 NTS983112 ODO983112 ONK983112 OXG983112 PHC983112 PQY983112 QAU983112 QKQ983112 QUM983112 REI983112 ROE983112 RYA983112 SHW983112 SRS983112 TBO983112 TLK983112 TVG983112 UFC983112 UOY983112 UYU983112 VIQ983112 VSM983112 WCI983112 WME983112 WWA983112 S112 JO112 TK112 ADG112 ANC112 AWY112 BGU112 BQQ112 CAM112 CKI112 CUE112 DEA112 DNW112 DXS112 EHO112 ERK112 FBG112 FLC112 FUY112 GEU112 GOQ112 GYM112 HII112 HSE112 ICA112 ILW112 IVS112 JFO112 JPK112 JZG112 KJC112 KSY112 LCU112 LMQ112 LWM112 MGI112 MQE112 NAA112 NJW112 NTS112 ODO112 ONK112 OXG112 PHC112 PQY112 QAU112 QKQ112 QUM112 REI112 ROE112 RYA112 SHW112 SRS112 TBO112 TLK112 TVG112 UFC112 UOY112 UYU112 VIQ112 VSM112 WCI112 WME112 WWA112 S65648 JO65648 TK65648 ADG65648 ANC65648 AWY65648 BGU65648 BQQ65648 CAM65648 CKI65648 CUE65648 DEA65648 DNW65648 DXS65648 EHO65648 ERK65648 FBG65648 FLC65648 FUY65648 GEU65648 GOQ65648 GYM65648 HII65648 HSE65648 ICA65648 ILW65648 IVS65648 JFO65648 JPK65648 JZG65648 KJC65648 KSY65648 LCU65648 LMQ65648 LWM65648 MGI65648 MQE65648 NAA65648 NJW65648 NTS65648 ODO65648 ONK65648 OXG65648 PHC65648 PQY65648 QAU65648 QKQ65648 QUM65648 REI65648 ROE65648 RYA65648 SHW65648 SRS65648 TBO65648 TLK65648 TVG65648 UFC65648 UOY65648 UYU65648 VIQ65648 VSM65648 WCI65648 WME65648 WWA65648 S131184 JO131184 TK131184 ADG131184 ANC131184 AWY131184 BGU131184 BQQ131184 CAM131184 CKI131184 CUE131184 DEA131184 DNW131184 DXS131184 EHO131184 ERK131184 FBG131184 FLC131184 FUY131184 GEU131184 GOQ131184 GYM131184 HII131184 HSE131184 ICA131184 ILW131184 IVS131184 JFO131184 JPK131184 JZG131184 KJC131184 KSY131184 LCU131184 LMQ131184 LWM131184 MGI131184 MQE131184 NAA131184 NJW131184 NTS131184 ODO131184 ONK131184 OXG131184 PHC131184 PQY131184 QAU131184 QKQ131184 QUM131184 REI131184 ROE131184 RYA131184 SHW131184 SRS131184 TBO131184 TLK131184 TVG131184 UFC131184 UOY131184 UYU131184 VIQ131184 VSM131184 WCI131184 WME131184 WWA131184 S196720 JO196720 TK196720 ADG196720 ANC196720 AWY196720 BGU196720 BQQ196720 CAM196720 CKI196720 CUE196720 DEA196720 DNW196720 DXS196720 EHO196720 ERK196720 FBG196720 FLC196720 FUY196720 GEU196720 GOQ196720 GYM196720 HII196720 HSE196720 ICA196720 ILW196720 IVS196720 JFO196720 JPK196720 JZG196720 KJC196720 KSY196720 LCU196720 LMQ196720 LWM196720 MGI196720 MQE196720 NAA196720 NJW196720 NTS196720 ODO196720 ONK196720 OXG196720 PHC196720 PQY196720 QAU196720 QKQ196720 QUM196720 REI196720 ROE196720 RYA196720 SHW196720 SRS196720 TBO196720 TLK196720 TVG196720 UFC196720 UOY196720 UYU196720 VIQ196720 VSM196720 WCI196720 WME196720 WWA196720 S262256 JO262256 TK262256 ADG262256 ANC262256 AWY262256 BGU262256 BQQ262256 CAM262256 CKI262256 CUE262256 DEA262256 DNW262256 DXS262256 EHO262256 ERK262256 FBG262256 FLC262256 FUY262256 GEU262256 GOQ262256 GYM262256 HII262256 HSE262256 ICA262256 ILW262256 IVS262256 JFO262256 JPK262256 JZG262256 KJC262256 KSY262256 LCU262256 LMQ262256 LWM262256 MGI262256 MQE262256 NAA262256 NJW262256 NTS262256 ODO262256 ONK262256 OXG262256 PHC262256 PQY262256 QAU262256 QKQ262256 QUM262256 REI262256 ROE262256 RYA262256 SHW262256 SRS262256 TBO262256 TLK262256 TVG262256 UFC262256 UOY262256 UYU262256 VIQ262256 VSM262256 WCI262256 WME262256 WWA262256 S327792 JO327792 TK327792 ADG327792 ANC327792 AWY327792 BGU327792 BQQ327792 CAM327792 CKI327792 CUE327792 DEA327792 DNW327792 DXS327792 EHO327792 ERK327792 FBG327792 FLC327792 FUY327792 GEU327792 GOQ327792 GYM327792 HII327792 HSE327792 ICA327792 ILW327792 IVS327792 JFO327792 JPK327792 JZG327792 KJC327792 KSY327792 LCU327792 LMQ327792 LWM327792 MGI327792 MQE327792 NAA327792 NJW327792 NTS327792 ODO327792 ONK327792 OXG327792 PHC327792 PQY327792 QAU327792 QKQ327792 QUM327792 REI327792 ROE327792 RYA327792 SHW327792 SRS327792 TBO327792 TLK327792 TVG327792 UFC327792 UOY327792 UYU327792 VIQ327792 VSM327792 WCI327792 WME327792 WWA327792 S393328 JO393328 TK393328 ADG393328 ANC393328 AWY393328 BGU393328 BQQ393328 CAM393328 CKI393328 CUE393328 DEA393328 DNW393328 DXS393328 EHO393328 ERK393328 FBG393328 FLC393328 FUY393328 GEU393328 GOQ393328 GYM393328 HII393328 HSE393328 ICA393328 ILW393328 IVS393328 JFO393328 JPK393328 JZG393328 KJC393328 KSY393328 LCU393328 LMQ393328 LWM393328 MGI393328 MQE393328 NAA393328 NJW393328 NTS393328 ODO393328 ONK393328 OXG393328 PHC393328 PQY393328 QAU393328 QKQ393328 QUM393328 REI393328 ROE393328 RYA393328 SHW393328 SRS393328 TBO393328 TLK393328 TVG393328 UFC393328 UOY393328 UYU393328 VIQ393328 VSM393328 WCI393328 WME393328 WWA393328 S458864 JO458864 TK458864 ADG458864 ANC458864 AWY458864 BGU458864 BQQ458864 CAM458864 CKI458864 CUE458864 DEA458864 DNW458864 DXS458864 EHO458864 ERK458864 FBG458864 FLC458864 FUY458864 GEU458864 GOQ458864 GYM458864 HII458864 HSE458864 ICA458864 ILW458864 IVS458864 JFO458864 JPK458864 JZG458864 KJC458864 KSY458864 LCU458864 LMQ458864 LWM458864 MGI458864 MQE458864 NAA458864 NJW458864 NTS458864 ODO458864 ONK458864 OXG458864 PHC458864 PQY458864 QAU458864 QKQ458864 QUM458864 REI458864 ROE458864 RYA458864 SHW458864 SRS458864 TBO458864 TLK458864 TVG458864 UFC458864 UOY458864 UYU458864 VIQ458864 VSM458864 WCI458864 WME458864 WWA458864 S524400 JO524400 TK524400 ADG524400 ANC524400 AWY524400 BGU524400 BQQ524400 CAM524400 CKI524400 CUE524400 DEA524400 DNW524400 DXS524400 EHO524400 ERK524400 FBG524400 FLC524400 FUY524400 GEU524400 GOQ524400 GYM524400 HII524400 HSE524400 ICA524400 ILW524400 IVS524400 JFO524400 JPK524400 JZG524400 KJC524400 KSY524400 LCU524400 LMQ524400 LWM524400 MGI524400 MQE524400 NAA524400 NJW524400 NTS524400 ODO524400 ONK524400 OXG524400 PHC524400 PQY524400 QAU524400 QKQ524400 QUM524400 REI524400 ROE524400 RYA524400 SHW524400 SRS524400 TBO524400 TLK524400 TVG524400 UFC524400 UOY524400 UYU524400 VIQ524400 VSM524400 WCI524400 WME524400 WWA524400 S589936 JO589936 TK589936 ADG589936 ANC589936 AWY589936 BGU589936 BQQ589936 CAM589936 CKI589936 CUE589936 DEA589936 DNW589936 DXS589936 EHO589936 ERK589936 FBG589936 FLC589936 FUY589936 GEU589936 GOQ589936 GYM589936 HII589936 HSE589936 ICA589936 ILW589936 IVS589936 JFO589936 JPK589936 JZG589936 KJC589936 KSY589936 LCU589936 LMQ589936 LWM589936 MGI589936 MQE589936 NAA589936 NJW589936 NTS589936 ODO589936 ONK589936 OXG589936 PHC589936 PQY589936 QAU589936 QKQ589936 QUM589936 REI589936 ROE589936 RYA589936 SHW589936 SRS589936 TBO589936 TLK589936 TVG589936 UFC589936 UOY589936 UYU589936 VIQ589936 VSM589936 WCI589936 WME589936 WWA589936 S655472 JO655472 TK655472 ADG655472 ANC655472 AWY655472 BGU655472 BQQ655472 CAM655472 CKI655472 CUE655472 DEA655472 DNW655472 DXS655472 EHO655472 ERK655472 FBG655472 FLC655472 FUY655472 GEU655472 GOQ655472 GYM655472 HII655472 HSE655472 ICA655472 ILW655472 IVS655472 JFO655472 JPK655472 JZG655472 KJC655472 KSY655472 LCU655472 LMQ655472 LWM655472 MGI655472 MQE655472 NAA655472 NJW655472 NTS655472 ODO655472 ONK655472 OXG655472 PHC655472 PQY655472 QAU655472 QKQ655472 QUM655472 REI655472 ROE655472 RYA655472 SHW655472 SRS655472 TBO655472 TLK655472 TVG655472 UFC655472 UOY655472 UYU655472 VIQ655472 VSM655472 WCI655472 WME655472 WWA655472 S721008 JO721008 TK721008 ADG721008 ANC721008 AWY721008 BGU721008 BQQ721008 CAM721008 CKI721008 CUE721008 DEA721008 DNW721008 DXS721008 EHO721008 ERK721008 FBG721008 FLC721008 FUY721008 GEU721008 GOQ721008 GYM721008 HII721008 HSE721008 ICA721008 ILW721008 IVS721008 JFO721008 JPK721008 JZG721008 KJC721008 KSY721008 LCU721008 LMQ721008 LWM721008 MGI721008 MQE721008 NAA721008 NJW721008 NTS721008 ODO721008 ONK721008 OXG721008 PHC721008 PQY721008 QAU721008 QKQ721008 QUM721008 REI721008 ROE721008 RYA721008 SHW721008 SRS721008 TBO721008 TLK721008 TVG721008 UFC721008 UOY721008 UYU721008 VIQ721008 VSM721008 WCI721008 WME721008 WWA721008 S786544 JO786544 TK786544 ADG786544 ANC786544 AWY786544 BGU786544 BQQ786544 CAM786544 CKI786544 CUE786544 DEA786544 DNW786544 DXS786544 EHO786544 ERK786544 FBG786544 FLC786544 FUY786544 GEU786544 GOQ786544 GYM786544 HII786544 HSE786544 ICA786544 ILW786544 IVS786544 JFO786544 JPK786544 JZG786544 KJC786544 KSY786544 LCU786544 LMQ786544 LWM786544 MGI786544 MQE786544 NAA786544 NJW786544 NTS786544 ODO786544 ONK786544 OXG786544 PHC786544 PQY786544 QAU786544 QKQ786544 QUM786544 REI786544 ROE786544 RYA786544 SHW786544 SRS786544 TBO786544 TLK786544 TVG786544 UFC786544 UOY786544 UYU786544 VIQ786544 VSM786544 WCI786544 WME786544 WWA786544 S852080 JO852080 TK852080 ADG852080 ANC852080 AWY852080 BGU852080 BQQ852080 CAM852080 CKI852080 CUE852080 DEA852080 DNW852080 DXS852080 EHO852080 ERK852080 FBG852080 FLC852080 FUY852080 GEU852080 GOQ852080 GYM852080 HII852080 HSE852080 ICA852080 ILW852080 IVS852080 JFO852080 JPK852080 JZG852080 KJC852080 KSY852080 LCU852080 LMQ852080 LWM852080 MGI852080 MQE852080 NAA852080 NJW852080 NTS852080 ODO852080 ONK852080 OXG852080 PHC852080 PQY852080 QAU852080 QKQ852080 QUM852080 REI852080 ROE852080 RYA852080 SHW852080 SRS852080 TBO852080 TLK852080 TVG852080 UFC852080 UOY852080 UYU852080 VIQ852080 VSM852080 WCI852080 WME852080 WWA852080 S917616 JO917616 TK917616 ADG917616 ANC917616 AWY917616 BGU917616 BQQ917616 CAM917616 CKI917616 CUE917616 DEA917616 DNW917616 DXS917616 EHO917616 ERK917616 FBG917616 FLC917616 FUY917616 GEU917616 GOQ917616 GYM917616 HII917616 HSE917616 ICA917616 ILW917616 IVS917616 JFO917616 JPK917616 JZG917616 KJC917616 KSY917616 LCU917616 LMQ917616 LWM917616 MGI917616 MQE917616 NAA917616 NJW917616 NTS917616 ODO917616 ONK917616 OXG917616 PHC917616 PQY917616 QAU917616 QKQ917616 QUM917616 REI917616 ROE917616 RYA917616 SHW917616 SRS917616 TBO917616 TLK917616 TVG917616 UFC917616 UOY917616 UYU917616 VIQ917616 VSM917616 WCI917616 WME917616 WWA917616 S983152 JO983152 TK983152 ADG983152 ANC983152 AWY983152 BGU983152 BQQ983152 CAM983152 CKI983152 CUE983152 DEA983152 DNW983152 DXS983152 EHO983152 ERK983152 FBG983152 FLC983152 FUY983152 GEU983152 GOQ983152 GYM983152 HII983152 HSE983152 ICA983152 ILW983152 IVS983152 JFO983152 JPK983152 JZG983152 KJC983152 KSY983152 LCU983152 LMQ983152 LWM983152 MGI983152 MQE983152 NAA983152 NJW983152 NTS983152 ODO983152 ONK983152 OXG983152 PHC983152 PQY983152 QAU983152 QKQ983152 QUM983152 REI983152 ROE983152 RYA983152 SHW983152 SRS983152 TBO983152 TLK983152 TVG983152 UFC983152 UOY983152 UYU983152 VIQ983152 VSM983152 WCI983152 WME983152 WWA983152" xr:uid="{28280AB1-11D3-49CE-878D-66C5C9902C5D}">
      <formula1>0</formula1>
      <formula2>1</formula2>
    </dataValidation>
    <dataValidation type="decimal" allowBlank="1" showErrorMessage="1" errorTitle="Erro de valores" error="Digite um valor entre 0% e 100%" sqref="S23:S28 JO23:JO28 TK23:TK28 ADG23:ADG28 ANC23:ANC28 AWY23:AWY28 BGU23:BGU28 BQQ23:BQQ28 CAM23:CAM28 CKI23:CKI28 CUE23:CUE28 DEA23:DEA28 DNW23:DNW28 DXS23:DXS28 EHO23:EHO28 ERK23:ERK28 FBG23:FBG28 FLC23:FLC28 FUY23:FUY28 GEU23:GEU28 GOQ23:GOQ28 GYM23:GYM28 HII23:HII28 HSE23:HSE28 ICA23:ICA28 ILW23:ILW28 IVS23:IVS28 JFO23:JFO28 JPK23:JPK28 JZG23:JZG28 KJC23:KJC28 KSY23:KSY28 LCU23:LCU28 LMQ23:LMQ28 LWM23:LWM28 MGI23:MGI28 MQE23:MQE28 NAA23:NAA28 NJW23:NJW28 NTS23:NTS28 ODO23:ODO28 ONK23:ONK28 OXG23:OXG28 PHC23:PHC28 PQY23:PQY28 QAU23:QAU28 QKQ23:QKQ28 QUM23:QUM28 REI23:REI28 ROE23:ROE28 RYA23:RYA28 SHW23:SHW28 SRS23:SRS28 TBO23:TBO28 TLK23:TLK28 TVG23:TVG28 UFC23:UFC28 UOY23:UOY28 UYU23:UYU28 VIQ23:VIQ28 VSM23:VSM28 WCI23:WCI28 WME23:WME28 WWA23:WWA28 S65559:S65564 JO65559:JO65564 TK65559:TK65564 ADG65559:ADG65564 ANC65559:ANC65564 AWY65559:AWY65564 BGU65559:BGU65564 BQQ65559:BQQ65564 CAM65559:CAM65564 CKI65559:CKI65564 CUE65559:CUE65564 DEA65559:DEA65564 DNW65559:DNW65564 DXS65559:DXS65564 EHO65559:EHO65564 ERK65559:ERK65564 FBG65559:FBG65564 FLC65559:FLC65564 FUY65559:FUY65564 GEU65559:GEU65564 GOQ65559:GOQ65564 GYM65559:GYM65564 HII65559:HII65564 HSE65559:HSE65564 ICA65559:ICA65564 ILW65559:ILW65564 IVS65559:IVS65564 JFO65559:JFO65564 JPK65559:JPK65564 JZG65559:JZG65564 KJC65559:KJC65564 KSY65559:KSY65564 LCU65559:LCU65564 LMQ65559:LMQ65564 LWM65559:LWM65564 MGI65559:MGI65564 MQE65559:MQE65564 NAA65559:NAA65564 NJW65559:NJW65564 NTS65559:NTS65564 ODO65559:ODO65564 ONK65559:ONK65564 OXG65559:OXG65564 PHC65559:PHC65564 PQY65559:PQY65564 QAU65559:QAU65564 QKQ65559:QKQ65564 QUM65559:QUM65564 REI65559:REI65564 ROE65559:ROE65564 RYA65559:RYA65564 SHW65559:SHW65564 SRS65559:SRS65564 TBO65559:TBO65564 TLK65559:TLK65564 TVG65559:TVG65564 UFC65559:UFC65564 UOY65559:UOY65564 UYU65559:UYU65564 VIQ65559:VIQ65564 VSM65559:VSM65564 WCI65559:WCI65564 WME65559:WME65564 WWA65559:WWA65564 S131095:S131100 JO131095:JO131100 TK131095:TK131100 ADG131095:ADG131100 ANC131095:ANC131100 AWY131095:AWY131100 BGU131095:BGU131100 BQQ131095:BQQ131100 CAM131095:CAM131100 CKI131095:CKI131100 CUE131095:CUE131100 DEA131095:DEA131100 DNW131095:DNW131100 DXS131095:DXS131100 EHO131095:EHO131100 ERK131095:ERK131100 FBG131095:FBG131100 FLC131095:FLC131100 FUY131095:FUY131100 GEU131095:GEU131100 GOQ131095:GOQ131100 GYM131095:GYM131100 HII131095:HII131100 HSE131095:HSE131100 ICA131095:ICA131100 ILW131095:ILW131100 IVS131095:IVS131100 JFO131095:JFO131100 JPK131095:JPK131100 JZG131095:JZG131100 KJC131095:KJC131100 KSY131095:KSY131100 LCU131095:LCU131100 LMQ131095:LMQ131100 LWM131095:LWM131100 MGI131095:MGI131100 MQE131095:MQE131100 NAA131095:NAA131100 NJW131095:NJW131100 NTS131095:NTS131100 ODO131095:ODO131100 ONK131095:ONK131100 OXG131095:OXG131100 PHC131095:PHC131100 PQY131095:PQY131100 QAU131095:QAU131100 QKQ131095:QKQ131100 QUM131095:QUM131100 REI131095:REI131100 ROE131095:ROE131100 RYA131095:RYA131100 SHW131095:SHW131100 SRS131095:SRS131100 TBO131095:TBO131100 TLK131095:TLK131100 TVG131095:TVG131100 UFC131095:UFC131100 UOY131095:UOY131100 UYU131095:UYU131100 VIQ131095:VIQ131100 VSM131095:VSM131100 WCI131095:WCI131100 WME131095:WME131100 WWA131095:WWA131100 S196631:S196636 JO196631:JO196636 TK196631:TK196636 ADG196631:ADG196636 ANC196631:ANC196636 AWY196631:AWY196636 BGU196631:BGU196636 BQQ196631:BQQ196636 CAM196631:CAM196636 CKI196631:CKI196636 CUE196631:CUE196636 DEA196631:DEA196636 DNW196631:DNW196636 DXS196631:DXS196636 EHO196631:EHO196636 ERK196631:ERK196636 FBG196631:FBG196636 FLC196631:FLC196636 FUY196631:FUY196636 GEU196631:GEU196636 GOQ196631:GOQ196636 GYM196631:GYM196636 HII196631:HII196636 HSE196631:HSE196636 ICA196631:ICA196636 ILW196631:ILW196636 IVS196631:IVS196636 JFO196631:JFO196636 JPK196631:JPK196636 JZG196631:JZG196636 KJC196631:KJC196636 KSY196631:KSY196636 LCU196631:LCU196636 LMQ196631:LMQ196636 LWM196631:LWM196636 MGI196631:MGI196636 MQE196631:MQE196636 NAA196631:NAA196636 NJW196631:NJW196636 NTS196631:NTS196636 ODO196631:ODO196636 ONK196631:ONK196636 OXG196631:OXG196636 PHC196631:PHC196636 PQY196631:PQY196636 QAU196631:QAU196636 QKQ196631:QKQ196636 QUM196631:QUM196636 REI196631:REI196636 ROE196631:ROE196636 RYA196631:RYA196636 SHW196631:SHW196636 SRS196631:SRS196636 TBO196631:TBO196636 TLK196631:TLK196636 TVG196631:TVG196636 UFC196631:UFC196636 UOY196631:UOY196636 UYU196631:UYU196636 VIQ196631:VIQ196636 VSM196631:VSM196636 WCI196631:WCI196636 WME196631:WME196636 WWA196631:WWA196636 S262167:S262172 JO262167:JO262172 TK262167:TK262172 ADG262167:ADG262172 ANC262167:ANC262172 AWY262167:AWY262172 BGU262167:BGU262172 BQQ262167:BQQ262172 CAM262167:CAM262172 CKI262167:CKI262172 CUE262167:CUE262172 DEA262167:DEA262172 DNW262167:DNW262172 DXS262167:DXS262172 EHO262167:EHO262172 ERK262167:ERK262172 FBG262167:FBG262172 FLC262167:FLC262172 FUY262167:FUY262172 GEU262167:GEU262172 GOQ262167:GOQ262172 GYM262167:GYM262172 HII262167:HII262172 HSE262167:HSE262172 ICA262167:ICA262172 ILW262167:ILW262172 IVS262167:IVS262172 JFO262167:JFO262172 JPK262167:JPK262172 JZG262167:JZG262172 KJC262167:KJC262172 KSY262167:KSY262172 LCU262167:LCU262172 LMQ262167:LMQ262172 LWM262167:LWM262172 MGI262167:MGI262172 MQE262167:MQE262172 NAA262167:NAA262172 NJW262167:NJW262172 NTS262167:NTS262172 ODO262167:ODO262172 ONK262167:ONK262172 OXG262167:OXG262172 PHC262167:PHC262172 PQY262167:PQY262172 QAU262167:QAU262172 QKQ262167:QKQ262172 QUM262167:QUM262172 REI262167:REI262172 ROE262167:ROE262172 RYA262167:RYA262172 SHW262167:SHW262172 SRS262167:SRS262172 TBO262167:TBO262172 TLK262167:TLK262172 TVG262167:TVG262172 UFC262167:UFC262172 UOY262167:UOY262172 UYU262167:UYU262172 VIQ262167:VIQ262172 VSM262167:VSM262172 WCI262167:WCI262172 WME262167:WME262172 WWA262167:WWA262172 S327703:S327708 JO327703:JO327708 TK327703:TK327708 ADG327703:ADG327708 ANC327703:ANC327708 AWY327703:AWY327708 BGU327703:BGU327708 BQQ327703:BQQ327708 CAM327703:CAM327708 CKI327703:CKI327708 CUE327703:CUE327708 DEA327703:DEA327708 DNW327703:DNW327708 DXS327703:DXS327708 EHO327703:EHO327708 ERK327703:ERK327708 FBG327703:FBG327708 FLC327703:FLC327708 FUY327703:FUY327708 GEU327703:GEU327708 GOQ327703:GOQ327708 GYM327703:GYM327708 HII327703:HII327708 HSE327703:HSE327708 ICA327703:ICA327708 ILW327703:ILW327708 IVS327703:IVS327708 JFO327703:JFO327708 JPK327703:JPK327708 JZG327703:JZG327708 KJC327703:KJC327708 KSY327703:KSY327708 LCU327703:LCU327708 LMQ327703:LMQ327708 LWM327703:LWM327708 MGI327703:MGI327708 MQE327703:MQE327708 NAA327703:NAA327708 NJW327703:NJW327708 NTS327703:NTS327708 ODO327703:ODO327708 ONK327703:ONK327708 OXG327703:OXG327708 PHC327703:PHC327708 PQY327703:PQY327708 QAU327703:QAU327708 QKQ327703:QKQ327708 QUM327703:QUM327708 REI327703:REI327708 ROE327703:ROE327708 RYA327703:RYA327708 SHW327703:SHW327708 SRS327703:SRS327708 TBO327703:TBO327708 TLK327703:TLK327708 TVG327703:TVG327708 UFC327703:UFC327708 UOY327703:UOY327708 UYU327703:UYU327708 VIQ327703:VIQ327708 VSM327703:VSM327708 WCI327703:WCI327708 WME327703:WME327708 WWA327703:WWA327708 S393239:S393244 JO393239:JO393244 TK393239:TK393244 ADG393239:ADG393244 ANC393239:ANC393244 AWY393239:AWY393244 BGU393239:BGU393244 BQQ393239:BQQ393244 CAM393239:CAM393244 CKI393239:CKI393244 CUE393239:CUE393244 DEA393239:DEA393244 DNW393239:DNW393244 DXS393239:DXS393244 EHO393239:EHO393244 ERK393239:ERK393244 FBG393239:FBG393244 FLC393239:FLC393244 FUY393239:FUY393244 GEU393239:GEU393244 GOQ393239:GOQ393244 GYM393239:GYM393244 HII393239:HII393244 HSE393239:HSE393244 ICA393239:ICA393244 ILW393239:ILW393244 IVS393239:IVS393244 JFO393239:JFO393244 JPK393239:JPK393244 JZG393239:JZG393244 KJC393239:KJC393244 KSY393239:KSY393244 LCU393239:LCU393244 LMQ393239:LMQ393244 LWM393239:LWM393244 MGI393239:MGI393244 MQE393239:MQE393244 NAA393239:NAA393244 NJW393239:NJW393244 NTS393239:NTS393244 ODO393239:ODO393244 ONK393239:ONK393244 OXG393239:OXG393244 PHC393239:PHC393244 PQY393239:PQY393244 QAU393239:QAU393244 QKQ393239:QKQ393244 QUM393239:QUM393244 REI393239:REI393244 ROE393239:ROE393244 RYA393239:RYA393244 SHW393239:SHW393244 SRS393239:SRS393244 TBO393239:TBO393244 TLK393239:TLK393244 TVG393239:TVG393244 UFC393239:UFC393244 UOY393239:UOY393244 UYU393239:UYU393244 VIQ393239:VIQ393244 VSM393239:VSM393244 WCI393239:WCI393244 WME393239:WME393244 WWA393239:WWA393244 S458775:S458780 JO458775:JO458780 TK458775:TK458780 ADG458775:ADG458780 ANC458775:ANC458780 AWY458775:AWY458780 BGU458775:BGU458780 BQQ458775:BQQ458780 CAM458775:CAM458780 CKI458775:CKI458780 CUE458775:CUE458780 DEA458775:DEA458780 DNW458775:DNW458780 DXS458775:DXS458780 EHO458775:EHO458780 ERK458775:ERK458780 FBG458775:FBG458780 FLC458775:FLC458780 FUY458775:FUY458780 GEU458775:GEU458780 GOQ458775:GOQ458780 GYM458775:GYM458780 HII458775:HII458780 HSE458775:HSE458780 ICA458775:ICA458780 ILW458775:ILW458780 IVS458775:IVS458780 JFO458775:JFO458780 JPK458775:JPK458780 JZG458775:JZG458780 KJC458775:KJC458780 KSY458775:KSY458780 LCU458775:LCU458780 LMQ458775:LMQ458780 LWM458775:LWM458780 MGI458775:MGI458780 MQE458775:MQE458780 NAA458775:NAA458780 NJW458775:NJW458780 NTS458775:NTS458780 ODO458775:ODO458780 ONK458775:ONK458780 OXG458775:OXG458780 PHC458775:PHC458780 PQY458775:PQY458780 QAU458775:QAU458780 QKQ458775:QKQ458780 QUM458775:QUM458780 REI458775:REI458780 ROE458775:ROE458780 RYA458775:RYA458780 SHW458775:SHW458780 SRS458775:SRS458780 TBO458775:TBO458780 TLK458775:TLK458780 TVG458775:TVG458780 UFC458775:UFC458780 UOY458775:UOY458780 UYU458775:UYU458780 VIQ458775:VIQ458780 VSM458775:VSM458780 WCI458775:WCI458780 WME458775:WME458780 WWA458775:WWA458780 S524311:S524316 JO524311:JO524316 TK524311:TK524316 ADG524311:ADG524316 ANC524311:ANC524316 AWY524311:AWY524316 BGU524311:BGU524316 BQQ524311:BQQ524316 CAM524311:CAM524316 CKI524311:CKI524316 CUE524311:CUE524316 DEA524311:DEA524316 DNW524311:DNW524316 DXS524311:DXS524316 EHO524311:EHO524316 ERK524311:ERK524316 FBG524311:FBG524316 FLC524311:FLC524316 FUY524311:FUY524316 GEU524311:GEU524316 GOQ524311:GOQ524316 GYM524311:GYM524316 HII524311:HII524316 HSE524311:HSE524316 ICA524311:ICA524316 ILW524311:ILW524316 IVS524311:IVS524316 JFO524311:JFO524316 JPK524311:JPK524316 JZG524311:JZG524316 KJC524311:KJC524316 KSY524311:KSY524316 LCU524311:LCU524316 LMQ524311:LMQ524316 LWM524311:LWM524316 MGI524311:MGI524316 MQE524311:MQE524316 NAA524311:NAA524316 NJW524311:NJW524316 NTS524311:NTS524316 ODO524311:ODO524316 ONK524311:ONK524316 OXG524311:OXG524316 PHC524311:PHC524316 PQY524311:PQY524316 QAU524311:QAU524316 QKQ524311:QKQ524316 QUM524311:QUM524316 REI524311:REI524316 ROE524311:ROE524316 RYA524311:RYA524316 SHW524311:SHW524316 SRS524311:SRS524316 TBO524311:TBO524316 TLK524311:TLK524316 TVG524311:TVG524316 UFC524311:UFC524316 UOY524311:UOY524316 UYU524311:UYU524316 VIQ524311:VIQ524316 VSM524311:VSM524316 WCI524311:WCI524316 WME524311:WME524316 WWA524311:WWA524316 S589847:S589852 JO589847:JO589852 TK589847:TK589852 ADG589847:ADG589852 ANC589847:ANC589852 AWY589847:AWY589852 BGU589847:BGU589852 BQQ589847:BQQ589852 CAM589847:CAM589852 CKI589847:CKI589852 CUE589847:CUE589852 DEA589847:DEA589852 DNW589847:DNW589852 DXS589847:DXS589852 EHO589847:EHO589852 ERK589847:ERK589852 FBG589847:FBG589852 FLC589847:FLC589852 FUY589847:FUY589852 GEU589847:GEU589852 GOQ589847:GOQ589852 GYM589847:GYM589852 HII589847:HII589852 HSE589847:HSE589852 ICA589847:ICA589852 ILW589847:ILW589852 IVS589847:IVS589852 JFO589847:JFO589852 JPK589847:JPK589852 JZG589847:JZG589852 KJC589847:KJC589852 KSY589847:KSY589852 LCU589847:LCU589852 LMQ589847:LMQ589852 LWM589847:LWM589852 MGI589847:MGI589852 MQE589847:MQE589852 NAA589847:NAA589852 NJW589847:NJW589852 NTS589847:NTS589852 ODO589847:ODO589852 ONK589847:ONK589852 OXG589847:OXG589852 PHC589847:PHC589852 PQY589847:PQY589852 QAU589847:QAU589852 QKQ589847:QKQ589852 QUM589847:QUM589852 REI589847:REI589852 ROE589847:ROE589852 RYA589847:RYA589852 SHW589847:SHW589852 SRS589847:SRS589852 TBO589847:TBO589852 TLK589847:TLK589852 TVG589847:TVG589852 UFC589847:UFC589852 UOY589847:UOY589852 UYU589847:UYU589852 VIQ589847:VIQ589852 VSM589847:VSM589852 WCI589847:WCI589852 WME589847:WME589852 WWA589847:WWA589852 S655383:S655388 JO655383:JO655388 TK655383:TK655388 ADG655383:ADG655388 ANC655383:ANC655388 AWY655383:AWY655388 BGU655383:BGU655388 BQQ655383:BQQ655388 CAM655383:CAM655388 CKI655383:CKI655388 CUE655383:CUE655388 DEA655383:DEA655388 DNW655383:DNW655388 DXS655383:DXS655388 EHO655383:EHO655388 ERK655383:ERK655388 FBG655383:FBG655388 FLC655383:FLC655388 FUY655383:FUY655388 GEU655383:GEU655388 GOQ655383:GOQ655388 GYM655383:GYM655388 HII655383:HII655388 HSE655383:HSE655388 ICA655383:ICA655388 ILW655383:ILW655388 IVS655383:IVS655388 JFO655383:JFO655388 JPK655383:JPK655388 JZG655383:JZG655388 KJC655383:KJC655388 KSY655383:KSY655388 LCU655383:LCU655388 LMQ655383:LMQ655388 LWM655383:LWM655388 MGI655383:MGI655388 MQE655383:MQE655388 NAA655383:NAA655388 NJW655383:NJW655388 NTS655383:NTS655388 ODO655383:ODO655388 ONK655383:ONK655388 OXG655383:OXG655388 PHC655383:PHC655388 PQY655383:PQY655388 QAU655383:QAU655388 QKQ655383:QKQ655388 QUM655383:QUM655388 REI655383:REI655388 ROE655383:ROE655388 RYA655383:RYA655388 SHW655383:SHW655388 SRS655383:SRS655388 TBO655383:TBO655388 TLK655383:TLK655388 TVG655383:TVG655388 UFC655383:UFC655388 UOY655383:UOY655388 UYU655383:UYU655388 VIQ655383:VIQ655388 VSM655383:VSM655388 WCI655383:WCI655388 WME655383:WME655388 WWA655383:WWA655388 S720919:S720924 JO720919:JO720924 TK720919:TK720924 ADG720919:ADG720924 ANC720919:ANC720924 AWY720919:AWY720924 BGU720919:BGU720924 BQQ720919:BQQ720924 CAM720919:CAM720924 CKI720919:CKI720924 CUE720919:CUE720924 DEA720919:DEA720924 DNW720919:DNW720924 DXS720919:DXS720924 EHO720919:EHO720924 ERK720919:ERK720924 FBG720919:FBG720924 FLC720919:FLC720924 FUY720919:FUY720924 GEU720919:GEU720924 GOQ720919:GOQ720924 GYM720919:GYM720924 HII720919:HII720924 HSE720919:HSE720924 ICA720919:ICA720924 ILW720919:ILW720924 IVS720919:IVS720924 JFO720919:JFO720924 JPK720919:JPK720924 JZG720919:JZG720924 KJC720919:KJC720924 KSY720919:KSY720924 LCU720919:LCU720924 LMQ720919:LMQ720924 LWM720919:LWM720924 MGI720919:MGI720924 MQE720919:MQE720924 NAA720919:NAA720924 NJW720919:NJW720924 NTS720919:NTS720924 ODO720919:ODO720924 ONK720919:ONK720924 OXG720919:OXG720924 PHC720919:PHC720924 PQY720919:PQY720924 QAU720919:QAU720924 QKQ720919:QKQ720924 QUM720919:QUM720924 REI720919:REI720924 ROE720919:ROE720924 RYA720919:RYA720924 SHW720919:SHW720924 SRS720919:SRS720924 TBO720919:TBO720924 TLK720919:TLK720924 TVG720919:TVG720924 UFC720919:UFC720924 UOY720919:UOY720924 UYU720919:UYU720924 VIQ720919:VIQ720924 VSM720919:VSM720924 WCI720919:WCI720924 WME720919:WME720924 WWA720919:WWA720924 S786455:S786460 JO786455:JO786460 TK786455:TK786460 ADG786455:ADG786460 ANC786455:ANC786460 AWY786455:AWY786460 BGU786455:BGU786460 BQQ786455:BQQ786460 CAM786455:CAM786460 CKI786455:CKI786460 CUE786455:CUE786460 DEA786455:DEA786460 DNW786455:DNW786460 DXS786455:DXS786460 EHO786455:EHO786460 ERK786455:ERK786460 FBG786455:FBG786460 FLC786455:FLC786460 FUY786455:FUY786460 GEU786455:GEU786460 GOQ786455:GOQ786460 GYM786455:GYM786460 HII786455:HII786460 HSE786455:HSE786460 ICA786455:ICA786460 ILW786455:ILW786460 IVS786455:IVS786460 JFO786455:JFO786460 JPK786455:JPK786460 JZG786455:JZG786460 KJC786455:KJC786460 KSY786455:KSY786460 LCU786455:LCU786460 LMQ786455:LMQ786460 LWM786455:LWM786460 MGI786455:MGI786460 MQE786455:MQE786460 NAA786455:NAA786460 NJW786455:NJW786460 NTS786455:NTS786460 ODO786455:ODO786460 ONK786455:ONK786460 OXG786455:OXG786460 PHC786455:PHC786460 PQY786455:PQY786460 QAU786455:QAU786460 QKQ786455:QKQ786460 QUM786455:QUM786460 REI786455:REI786460 ROE786455:ROE786460 RYA786455:RYA786460 SHW786455:SHW786460 SRS786455:SRS786460 TBO786455:TBO786460 TLK786455:TLK786460 TVG786455:TVG786460 UFC786455:UFC786460 UOY786455:UOY786460 UYU786455:UYU786460 VIQ786455:VIQ786460 VSM786455:VSM786460 WCI786455:WCI786460 WME786455:WME786460 WWA786455:WWA786460 S851991:S851996 JO851991:JO851996 TK851991:TK851996 ADG851991:ADG851996 ANC851991:ANC851996 AWY851991:AWY851996 BGU851991:BGU851996 BQQ851991:BQQ851996 CAM851991:CAM851996 CKI851991:CKI851996 CUE851991:CUE851996 DEA851991:DEA851996 DNW851991:DNW851996 DXS851991:DXS851996 EHO851991:EHO851996 ERK851991:ERK851996 FBG851991:FBG851996 FLC851991:FLC851996 FUY851991:FUY851996 GEU851991:GEU851996 GOQ851991:GOQ851996 GYM851991:GYM851996 HII851991:HII851996 HSE851991:HSE851996 ICA851991:ICA851996 ILW851991:ILW851996 IVS851991:IVS851996 JFO851991:JFO851996 JPK851991:JPK851996 JZG851991:JZG851996 KJC851991:KJC851996 KSY851991:KSY851996 LCU851991:LCU851996 LMQ851991:LMQ851996 LWM851991:LWM851996 MGI851991:MGI851996 MQE851991:MQE851996 NAA851991:NAA851996 NJW851991:NJW851996 NTS851991:NTS851996 ODO851991:ODO851996 ONK851991:ONK851996 OXG851991:OXG851996 PHC851991:PHC851996 PQY851991:PQY851996 QAU851991:QAU851996 QKQ851991:QKQ851996 QUM851991:QUM851996 REI851991:REI851996 ROE851991:ROE851996 RYA851991:RYA851996 SHW851991:SHW851996 SRS851991:SRS851996 TBO851991:TBO851996 TLK851991:TLK851996 TVG851991:TVG851996 UFC851991:UFC851996 UOY851991:UOY851996 UYU851991:UYU851996 VIQ851991:VIQ851996 VSM851991:VSM851996 WCI851991:WCI851996 WME851991:WME851996 WWA851991:WWA851996 S917527:S917532 JO917527:JO917532 TK917527:TK917532 ADG917527:ADG917532 ANC917527:ANC917532 AWY917527:AWY917532 BGU917527:BGU917532 BQQ917527:BQQ917532 CAM917527:CAM917532 CKI917527:CKI917532 CUE917527:CUE917532 DEA917527:DEA917532 DNW917527:DNW917532 DXS917527:DXS917532 EHO917527:EHO917532 ERK917527:ERK917532 FBG917527:FBG917532 FLC917527:FLC917532 FUY917527:FUY917532 GEU917527:GEU917532 GOQ917527:GOQ917532 GYM917527:GYM917532 HII917527:HII917532 HSE917527:HSE917532 ICA917527:ICA917532 ILW917527:ILW917532 IVS917527:IVS917532 JFO917527:JFO917532 JPK917527:JPK917532 JZG917527:JZG917532 KJC917527:KJC917532 KSY917527:KSY917532 LCU917527:LCU917532 LMQ917527:LMQ917532 LWM917527:LWM917532 MGI917527:MGI917532 MQE917527:MQE917532 NAA917527:NAA917532 NJW917527:NJW917532 NTS917527:NTS917532 ODO917527:ODO917532 ONK917527:ONK917532 OXG917527:OXG917532 PHC917527:PHC917532 PQY917527:PQY917532 QAU917527:QAU917532 QKQ917527:QKQ917532 QUM917527:QUM917532 REI917527:REI917532 ROE917527:ROE917532 RYA917527:RYA917532 SHW917527:SHW917532 SRS917527:SRS917532 TBO917527:TBO917532 TLK917527:TLK917532 TVG917527:TVG917532 UFC917527:UFC917532 UOY917527:UOY917532 UYU917527:UYU917532 VIQ917527:VIQ917532 VSM917527:VSM917532 WCI917527:WCI917532 WME917527:WME917532 WWA917527:WWA917532 S983063:S983068 JO983063:JO983068 TK983063:TK983068 ADG983063:ADG983068 ANC983063:ANC983068 AWY983063:AWY983068 BGU983063:BGU983068 BQQ983063:BQQ983068 CAM983063:CAM983068 CKI983063:CKI983068 CUE983063:CUE983068 DEA983063:DEA983068 DNW983063:DNW983068 DXS983063:DXS983068 EHO983063:EHO983068 ERK983063:ERK983068 FBG983063:FBG983068 FLC983063:FLC983068 FUY983063:FUY983068 GEU983063:GEU983068 GOQ983063:GOQ983068 GYM983063:GYM983068 HII983063:HII983068 HSE983063:HSE983068 ICA983063:ICA983068 ILW983063:ILW983068 IVS983063:IVS983068 JFO983063:JFO983068 JPK983063:JPK983068 JZG983063:JZG983068 KJC983063:KJC983068 KSY983063:KSY983068 LCU983063:LCU983068 LMQ983063:LMQ983068 LWM983063:LWM983068 MGI983063:MGI983068 MQE983063:MQE983068 NAA983063:NAA983068 NJW983063:NJW983068 NTS983063:NTS983068 ODO983063:ODO983068 ONK983063:ONK983068 OXG983063:OXG983068 PHC983063:PHC983068 PQY983063:PQY983068 QAU983063:QAU983068 QKQ983063:QKQ983068 QUM983063:QUM983068 REI983063:REI983068 ROE983063:ROE983068 RYA983063:RYA983068 SHW983063:SHW983068 SRS983063:SRS983068 TBO983063:TBO983068 TLK983063:TLK983068 TVG983063:TVG983068 UFC983063:UFC983068 UOY983063:UOY983068 UYU983063:UYU983068 VIQ983063:VIQ983068 VSM983063:VSM983068 WCI983063:WCI983068 WME983063:WME983068 WWA983063:WWA983068 S66:S71 JO66:JO71 TK66:TK71 ADG66:ADG71 ANC66:ANC71 AWY66:AWY71 BGU66:BGU71 BQQ66:BQQ71 CAM66:CAM71 CKI66:CKI71 CUE66:CUE71 DEA66:DEA71 DNW66:DNW71 DXS66:DXS71 EHO66:EHO71 ERK66:ERK71 FBG66:FBG71 FLC66:FLC71 FUY66:FUY71 GEU66:GEU71 GOQ66:GOQ71 GYM66:GYM71 HII66:HII71 HSE66:HSE71 ICA66:ICA71 ILW66:ILW71 IVS66:IVS71 JFO66:JFO71 JPK66:JPK71 JZG66:JZG71 KJC66:KJC71 KSY66:KSY71 LCU66:LCU71 LMQ66:LMQ71 LWM66:LWM71 MGI66:MGI71 MQE66:MQE71 NAA66:NAA71 NJW66:NJW71 NTS66:NTS71 ODO66:ODO71 ONK66:ONK71 OXG66:OXG71 PHC66:PHC71 PQY66:PQY71 QAU66:QAU71 QKQ66:QKQ71 QUM66:QUM71 REI66:REI71 ROE66:ROE71 RYA66:RYA71 SHW66:SHW71 SRS66:SRS71 TBO66:TBO71 TLK66:TLK71 TVG66:TVG71 UFC66:UFC71 UOY66:UOY71 UYU66:UYU71 VIQ66:VIQ71 VSM66:VSM71 WCI66:WCI71 WME66:WME71 WWA66:WWA71 S65602:S65607 JO65602:JO65607 TK65602:TK65607 ADG65602:ADG65607 ANC65602:ANC65607 AWY65602:AWY65607 BGU65602:BGU65607 BQQ65602:BQQ65607 CAM65602:CAM65607 CKI65602:CKI65607 CUE65602:CUE65607 DEA65602:DEA65607 DNW65602:DNW65607 DXS65602:DXS65607 EHO65602:EHO65607 ERK65602:ERK65607 FBG65602:FBG65607 FLC65602:FLC65607 FUY65602:FUY65607 GEU65602:GEU65607 GOQ65602:GOQ65607 GYM65602:GYM65607 HII65602:HII65607 HSE65602:HSE65607 ICA65602:ICA65607 ILW65602:ILW65607 IVS65602:IVS65607 JFO65602:JFO65607 JPK65602:JPK65607 JZG65602:JZG65607 KJC65602:KJC65607 KSY65602:KSY65607 LCU65602:LCU65607 LMQ65602:LMQ65607 LWM65602:LWM65607 MGI65602:MGI65607 MQE65602:MQE65607 NAA65602:NAA65607 NJW65602:NJW65607 NTS65602:NTS65607 ODO65602:ODO65607 ONK65602:ONK65607 OXG65602:OXG65607 PHC65602:PHC65607 PQY65602:PQY65607 QAU65602:QAU65607 QKQ65602:QKQ65607 QUM65602:QUM65607 REI65602:REI65607 ROE65602:ROE65607 RYA65602:RYA65607 SHW65602:SHW65607 SRS65602:SRS65607 TBO65602:TBO65607 TLK65602:TLK65607 TVG65602:TVG65607 UFC65602:UFC65607 UOY65602:UOY65607 UYU65602:UYU65607 VIQ65602:VIQ65607 VSM65602:VSM65607 WCI65602:WCI65607 WME65602:WME65607 WWA65602:WWA65607 S131138:S131143 JO131138:JO131143 TK131138:TK131143 ADG131138:ADG131143 ANC131138:ANC131143 AWY131138:AWY131143 BGU131138:BGU131143 BQQ131138:BQQ131143 CAM131138:CAM131143 CKI131138:CKI131143 CUE131138:CUE131143 DEA131138:DEA131143 DNW131138:DNW131143 DXS131138:DXS131143 EHO131138:EHO131143 ERK131138:ERK131143 FBG131138:FBG131143 FLC131138:FLC131143 FUY131138:FUY131143 GEU131138:GEU131143 GOQ131138:GOQ131143 GYM131138:GYM131143 HII131138:HII131143 HSE131138:HSE131143 ICA131138:ICA131143 ILW131138:ILW131143 IVS131138:IVS131143 JFO131138:JFO131143 JPK131138:JPK131143 JZG131138:JZG131143 KJC131138:KJC131143 KSY131138:KSY131143 LCU131138:LCU131143 LMQ131138:LMQ131143 LWM131138:LWM131143 MGI131138:MGI131143 MQE131138:MQE131143 NAA131138:NAA131143 NJW131138:NJW131143 NTS131138:NTS131143 ODO131138:ODO131143 ONK131138:ONK131143 OXG131138:OXG131143 PHC131138:PHC131143 PQY131138:PQY131143 QAU131138:QAU131143 QKQ131138:QKQ131143 QUM131138:QUM131143 REI131138:REI131143 ROE131138:ROE131143 RYA131138:RYA131143 SHW131138:SHW131143 SRS131138:SRS131143 TBO131138:TBO131143 TLK131138:TLK131143 TVG131138:TVG131143 UFC131138:UFC131143 UOY131138:UOY131143 UYU131138:UYU131143 VIQ131138:VIQ131143 VSM131138:VSM131143 WCI131138:WCI131143 WME131138:WME131143 WWA131138:WWA131143 S196674:S196679 JO196674:JO196679 TK196674:TK196679 ADG196674:ADG196679 ANC196674:ANC196679 AWY196674:AWY196679 BGU196674:BGU196679 BQQ196674:BQQ196679 CAM196674:CAM196679 CKI196674:CKI196679 CUE196674:CUE196679 DEA196674:DEA196679 DNW196674:DNW196679 DXS196674:DXS196679 EHO196674:EHO196679 ERK196674:ERK196679 FBG196674:FBG196679 FLC196674:FLC196679 FUY196674:FUY196679 GEU196674:GEU196679 GOQ196674:GOQ196679 GYM196674:GYM196679 HII196674:HII196679 HSE196674:HSE196679 ICA196674:ICA196679 ILW196674:ILW196679 IVS196674:IVS196679 JFO196674:JFO196679 JPK196674:JPK196679 JZG196674:JZG196679 KJC196674:KJC196679 KSY196674:KSY196679 LCU196674:LCU196679 LMQ196674:LMQ196679 LWM196674:LWM196679 MGI196674:MGI196679 MQE196674:MQE196679 NAA196674:NAA196679 NJW196674:NJW196679 NTS196674:NTS196679 ODO196674:ODO196679 ONK196674:ONK196679 OXG196674:OXG196679 PHC196674:PHC196679 PQY196674:PQY196679 QAU196674:QAU196679 QKQ196674:QKQ196679 QUM196674:QUM196679 REI196674:REI196679 ROE196674:ROE196679 RYA196674:RYA196679 SHW196674:SHW196679 SRS196674:SRS196679 TBO196674:TBO196679 TLK196674:TLK196679 TVG196674:TVG196679 UFC196674:UFC196679 UOY196674:UOY196679 UYU196674:UYU196679 VIQ196674:VIQ196679 VSM196674:VSM196679 WCI196674:WCI196679 WME196674:WME196679 WWA196674:WWA196679 S262210:S262215 JO262210:JO262215 TK262210:TK262215 ADG262210:ADG262215 ANC262210:ANC262215 AWY262210:AWY262215 BGU262210:BGU262215 BQQ262210:BQQ262215 CAM262210:CAM262215 CKI262210:CKI262215 CUE262210:CUE262215 DEA262210:DEA262215 DNW262210:DNW262215 DXS262210:DXS262215 EHO262210:EHO262215 ERK262210:ERK262215 FBG262210:FBG262215 FLC262210:FLC262215 FUY262210:FUY262215 GEU262210:GEU262215 GOQ262210:GOQ262215 GYM262210:GYM262215 HII262210:HII262215 HSE262210:HSE262215 ICA262210:ICA262215 ILW262210:ILW262215 IVS262210:IVS262215 JFO262210:JFO262215 JPK262210:JPK262215 JZG262210:JZG262215 KJC262210:KJC262215 KSY262210:KSY262215 LCU262210:LCU262215 LMQ262210:LMQ262215 LWM262210:LWM262215 MGI262210:MGI262215 MQE262210:MQE262215 NAA262210:NAA262215 NJW262210:NJW262215 NTS262210:NTS262215 ODO262210:ODO262215 ONK262210:ONK262215 OXG262210:OXG262215 PHC262210:PHC262215 PQY262210:PQY262215 QAU262210:QAU262215 QKQ262210:QKQ262215 QUM262210:QUM262215 REI262210:REI262215 ROE262210:ROE262215 RYA262210:RYA262215 SHW262210:SHW262215 SRS262210:SRS262215 TBO262210:TBO262215 TLK262210:TLK262215 TVG262210:TVG262215 UFC262210:UFC262215 UOY262210:UOY262215 UYU262210:UYU262215 VIQ262210:VIQ262215 VSM262210:VSM262215 WCI262210:WCI262215 WME262210:WME262215 WWA262210:WWA262215 S327746:S327751 JO327746:JO327751 TK327746:TK327751 ADG327746:ADG327751 ANC327746:ANC327751 AWY327746:AWY327751 BGU327746:BGU327751 BQQ327746:BQQ327751 CAM327746:CAM327751 CKI327746:CKI327751 CUE327746:CUE327751 DEA327746:DEA327751 DNW327746:DNW327751 DXS327746:DXS327751 EHO327746:EHO327751 ERK327746:ERK327751 FBG327746:FBG327751 FLC327746:FLC327751 FUY327746:FUY327751 GEU327746:GEU327751 GOQ327746:GOQ327751 GYM327746:GYM327751 HII327746:HII327751 HSE327746:HSE327751 ICA327746:ICA327751 ILW327746:ILW327751 IVS327746:IVS327751 JFO327746:JFO327751 JPK327746:JPK327751 JZG327746:JZG327751 KJC327746:KJC327751 KSY327746:KSY327751 LCU327746:LCU327751 LMQ327746:LMQ327751 LWM327746:LWM327751 MGI327746:MGI327751 MQE327746:MQE327751 NAA327746:NAA327751 NJW327746:NJW327751 NTS327746:NTS327751 ODO327746:ODO327751 ONK327746:ONK327751 OXG327746:OXG327751 PHC327746:PHC327751 PQY327746:PQY327751 QAU327746:QAU327751 QKQ327746:QKQ327751 QUM327746:QUM327751 REI327746:REI327751 ROE327746:ROE327751 RYA327746:RYA327751 SHW327746:SHW327751 SRS327746:SRS327751 TBO327746:TBO327751 TLK327746:TLK327751 TVG327746:TVG327751 UFC327746:UFC327751 UOY327746:UOY327751 UYU327746:UYU327751 VIQ327746:VIQ327751 VSM327746:VSM327751 WCI327746:WCI327751 WME327746:WME327751 WWA327746:WWA327751 S393282:S393287 JO393282:JO393287 TK393282:TK393287 ADG393282:ADG393287 ANC393282:ANC393287 AWY393282:AWY393287 BGU393282:BGU393287 BQQ393282:BQQ393287 CAM393282:CAM393287 CKI393282:CKI393287 CUE393282:CUE393287 DEA393282:DEA393287 DNW393282:DNW393287 DXS393282:DXS393287 EHO393282:EHO393287 ERK393282:ERK393287 FBG393282:FBG393287 FLC393282:FLC393287 FUY393282:FUY393287 GEU393282:GEU393287 GOQ393282:GOQ393287 GYM393282:GYM393287 HII393282:HII393287 HSE393282:HSE393287 ICA393282:ICA393287 ILW393282:ILW393287 IVS393282:IVS393287 JFO393282:JFO393287 JPK393282:JPK393287 JZG393282:JZG393287 KJC393282:KJC393287 KSY393282:KSY393287 LCU393282:LCU393287 LMQ393282:LMQ393287 LWM393282:LWM393287 MGI393282:MGI393287 MQE393282:MQE393287 NAA393282:NAA393287 NJW393282:NJW393287 NTS393282:NTS393287 ODO393282:ODO393287 ONK393282:ONK393287 OXG393282:OXG393287 PHC393282:PHC393287 PQY393282:PQY393287 QAU393282:QAU393287 QKQ393282:QKQ393287 QUM393282:QUM393287 REI393282:REI393287 ROE393282:ROE393287 RYA393282:RYA393287 SHW393282:SHW393287 SRS393282:SRS393287 TBO393282:TBO393287 TLK393282:TLK393287 TVG393282:TVG393287 UFC393282:UFC393287 UOY393282:UOY393287 UYU393282:UYU393287 VIQ393282:VIQ393287 VSM393282:VSM393287 WCI393282:WCI393287 WME393282:WME393287 WWA393282:WWA393287 S458818:S458823 JO458818:JO458823 TK458818:TK458823 ADG458818:ADG458823 ANC458818:ANC458823 AWY458818:AWY458823 BGU458818:BGU458823 BQQ458818:BQQ458823 CAM458818:CAM458823 CKI458818:CKI458823 CUE458818:CUE458823 DEA458818:DEA458823 DNW458818:DNW458823 DXS458818:DXS458823 EHO458818:EHO458823 ERK458818:ERK458823 FBG458818:FBG458823 FLC458818:FLC458823 FUY458818:FUY458823 GEU458818:GEU458823 GOQ458818:GOQ458823 GYM458818:GYM458823 HII458818:HII458823 HSE458818:HSE458823 ICA458818:ICA458823 ILW458818:ILW458823 IVS458818:IVS458823 JFO458818:JFO458823 JPK458818:JPK458823 JZG458818:JZG458823 KJC458818:KJC458823 KSY458818:KSY458823 LCU458818:LCU458823 LMQ458818:LMQ458823 LWM458818:LWM458823 MGI458818:MGI458823 MQE458818:MQE458823 NAA458818:NAA458823 NJW458818:NJW458823 NTS458818:NTS458823 ODO458818:ODO458823 ONK458818:ONK458823 OXG458818:OXG458823 PHC458818:PHC458823 PQY458818:PQY458823 QAU458818:QAU458823 QKQ458818:QKQ458823 QUM458818:QUM458823 REI458818:REI458823 ROE458818:ROE458823 RYA458818:RYA458823 SHW458818:SHW458823 SRS458818:SRS458823 TBO458818:TBO458823 TLK458818:TLK458823 TVG458818:TVG458823 UFC458818:UFC458823 UOY458818:UOY458823 UYU458818:UYU458823 VIQ458818:VIQ458823 VSM458818:VSM458823 WCI458818:WCI458823 WME458818:WME458823 WWA458818:WWA458823 S524354:S524359 JO524354:JO524359 TK524354:TK524359 ADG524354:ADG524359 ANC524354:ANC524359 AWY524354:AWY524359 BGU524354:BGU524359 BQQ524354:BQQ524359 CAM524354:CAM524359 CKI524354:CKI524359 CUE524354:CUE524359 DEA524354:DEA524359 DNW524354:DNW524359 DXS524354:DXS524359 EHO524354:EHO524359 ERK524354:ERK524359 FBG524354:FBG524359 FLC524354:FLC524359 FUY524354:FUY524359 GEU524354:GEU524359 GOQ524354:GOQ524359 GYM524354:GYM524359 HII524354:HII524359 HSE524354:HSE524359 ICA524354:ICA524359 ILW524354:ILW524359 IVS524354:IVS524359 JFO524354:JFO524359 JPK524354:JPK524359 JZG524354:JZG524359 KJC524354:KJC524359 KSY524354:KSY524359 LCU524354:LCU524359 LMQ524354:LMQ524359 LWM524354:LWM524359 MGI524354:MGI524359 MQE524354:MQE524359 NAA524354:NAA524359 NJW524354:NJW524359 NTS524354:NTS524359 ODO524354:ODO524359 ONK524354:ONK524359 OXG524354:OXG524359 PHC524354:PHC524359 PQY524354:PQY524359 QAU524354:QAU524359 QKQ524354:QKQ524359 QUM524354:QUM524359 REI524354:REI524359 ROE524354:ROE524359 RYA524354:RYA524359 SHW524354:SHW524359 SRS524354:SRS524359 TBO524354:TBO524359 TLK524354:TLK524359 TVG524354:TVG524359 UFC524354:UFC524359 UOY524354:UOY524359 UYU524354:UYU524359 VIQ524354:VIQ524359 VSM524354:VSM524359 WCI524354:WCI524359 WME524354:WME524359 WWA524354:WWA524359 S589890:S589895 JO589890:JO589895 TK589890:TK589895 ADG589890:ADG589895 ANC589890:ANC589895 AWY589890:AWY589895 BGU589890:BGU589895 BQQ589890:BQQ589895 CAM589890:CAM589895 CKI589890:CKI589895 CUE589890:CUE589895 DEA589890:DEA589895 DNW589890:DNW589895 DXS589890:DXS589895 EHO589890:EHO589895 ERK589890:ERK589895 FBG589890:FBG589895 FLC589890:FLC589895 FUY589890:FUY589895 GEU589890:GEU589895 GOQ589890:GOQ589895 GYM589890:GYM589895 HII589890:HII589895 HSE589890:HSE589895 ICA589890:ICA589895 ILW589890:ILW589895 IVS589890:IVS589895 JFO589890:JFO589895 JPK589890:JPK589895 JZG589890:JZG589895 KJC589890:KJC589895 KSY589890:KSY589895 LCU589890:LCU589895 LMQ589890:LMQ589895 LWM589890:LWM589895 MGI589890:MGI589895 MQE589890:MQE589895 NAA589890:NAA589895 NJW589890:NJW589895 NTS589890:NTS589895 ODO589890:ODO589895 ONK589890:ONK589895 OXG589890:OXG589895 PHC589890:PHC589895 PQY589890:PQY589895 QAU589890:QAU589895 QKQ589890:QKQ589895 QUM589890:QUM589895 REI589890:REI589895 ROE589890:ROE589895 RYA589890:RYA589895 SHW589890:SHW589895 SRS589890:SRS589895 TBO589890:TBO589895 TLK589890:TLK589895 TVG589890:TVG589895 UFC589890:UFC589895 UOY589890:UOY589895 UYU589890:UYU589895 VIQ589890:VIQ589895 VSM589890:VSM589895 WCI589890:WCI589895 WME589890:WME589895 WWA589890:WWA589895 S655426:S655431 JO655426:JO655431 TK655426:TK655431 ADG655426:ADG655431 ANC655426:ANC655431 AWY655426:AWY655431 BGU655426:BGU655431 BQQ655426:BQQ655431 CAM655426:CAM655431 CKI655426:CKI655431 CUE655426:CUE655431 DEA655426:DEA655431 DNW655426:DNW655431 DXS655426:DXS655431 EHO655426:EHO655431 ERK655426:ERK655431 FBG655426:FBG655431 FLC655426:FLC655431 FUY655426:FUY655431 GEU655426:GEU655431 GOQ655426:GOQ655431 GYM655426:GYM655431 HII655426:HII655431 HSE655426:HSE655431 ICA655426:ICA655431 ILW655426:ILW655431 IVS655426:IVS655431 JFO655426:JFO655431 JPK655426:JPK655431 JZG655426:JZG655431 KJC655426:KJC655431 KSY655426:KSY655431 LCU655426:LCU655431 LMQ655426:LMQ655431 LWM655426:LWM655431 MGI655426:MGI655431 MQE655426:MQE655431 NAA655426:NAA655431 NJW655426:NJW655431 NTS655426:NTS655431 ODO655426:ODO655431 ONK655426:ONK655431 OXG655426:OXG655431 PHC655426:PHC655431 PQY655426:PQY655431 QAU655426:QAU655431 QKQ655426:QKQ655431 QUM655426:QUM655431 REI655426:REI655431 ROE655426:ROE655431 RYA655426:RYA655431 SHW655426:SHW655431 SRS655426:SRS655431 TBO655426:TBO655431 TLK655426:TLK655431 TVG655426:TVG655431 UFC655426:UFC655431 UOY655426:UOY655431 UYU655426:UYU655431 VIQ655426:VIQ655431 VSM655426:VSM655431 WCI655426:WCI655431 WME655426:WME655431 WWA655426:WWA655431 S720962:S720967 JO720962:JO720967 TK720962:TK720967 ADG720962:ADG720967 ANC720962:ANC720967 AWY720962:AWY720967 BGU720962:BGU720967 BQQ720962:BQQ720967 CAM720962:CAM720967 CKI720962:CKI720967 CUE720962:CUE720967 DEA720962:DEA720967 DNW720962:DNW720967 DXS720962:DXS720967 EHO720962:EHO720967 ERK720962:ERK720967 FBG720962:FBG720967 FLC720962:FLC720967 FUY720962:FUY720967 GEU720962:GEU720967 GOQ720962:GOQ720967 GYM720962:GYM720967 HII720962:HII720967 HSE720962:HSE720967 ICA720962:ICA720967 ILW720962:ILW720967 IVS720962:IVS720967 JFO720962:JFO720967 JPK720962:JPK720967 JZG720962:JZG720967 KJC720962:KJC720967 KSY720962:KSY720967 LCU720962:LCU720967 LMQ720962:LMQ720967 LWM720962:LWM720967 MGI720962:MGI720967 MQE720962:MQE720967 NAA720962:NAA720967 NJW720962:NJW720967 NTS720962:NTS720967 ODO720962:ODO720967 ONK720962:ONK720967 OXG720962:OXG720967 PHC720962:PHC720967 PQY720962:PQY720967 QAU720962:QAU720967 QKQ720962:QKQ720967 QUM720962:QUM720967 REI720962:REI720967 ROE720962:ROE720967 RYA720962:RYA720967 SHW720962:SHW720967 SRS720962:SRS720967 TBO720962:TBO720967 TLK720962:TLK720967 TVG720962:TVG720967 UFC720962:UFC720967 UOY720962:UOY720967 UYU720962:UYU720967 VIQ720962:VIQ720967 VSM720962:VSM720967 WCI720962:WCI720967 WME720962:WME720967 WWA720962:WWA720967 S786498:S786503 JO786498:JO786503 TK786498:TK786503 ADG786498:ADG786503 ANC786498:ANC786503 AWY786498:AWY786503 BGU786498:BGU786503 BQQ786498:BQQ786503 CAM786498:CAM786503 CKI786498:CKI786503 CUE786498:CUE786503 DEA786498:DEA786503 DNW786498:DNW786503 DXS786498:DXS786503 EHO786498:EHO786503 ERK786498:ERK786503 FBG786498:FBG786503 FLC786498:FLC786503 FUY786498:FUY786503 GEU786498:GEU786503 GOQ786498:GOQ786503 GYM786498:GYM786503 HII786498:HII786503 HSE786498:HSE786503 ICA786498:ICA786503 ILW786498:ILW786503 IVS786498:IVS786503 JFO786498:JFO786503 JPK786498:JPK786503 JZG786498:JZG786503 KJC786498:KJC786503 KSY786498:KSY786503 LCU786498:LCU786503 LMQ786498:LMQ786503 LWM786498:LWM786503 MGI786498:MGI786503 MQE786498:MQE786503 NAA786498:NAA786503 NJW786498:NJW786503 NTS786498:NTS786503 ODO786498:ODO786503 ONK786498:ONK786503 OXG786498:OXG786503 PHC786498:PHC786503 PQY786498:PQY786503 QAU786498:QAU786503 QKQ786498:QKQ786503 QUM786498:QUM786503 REI786498:REI786503 ROE786498:ROE786503 RYA786498:RYA786503 SHW786498:SHW786503 SRS786498:SRS786503 TBO786498:TBO786503 TLK786498:TLK786503 TVG786498:TVG786503 UFC786498:UFC786503 UOY786498:UOY786503 UYU786498:UYU786503 VIQ786498:VIQ786503 VSM786498:VSM786503 WCI786498:WCI786503 WME786498:WME786503 WWA786498:WWA786503 S852034:S852039 JO852034:JO852039 TK852034:TK852039 ADG852034:ADG852039 ANC852034:ANC852039 AWY852034:AWY852039 BGU852034:BGU852039 BQQ852034:BQQ852039 CAM852034:CAM852039 CKI852034:CKI852039 CUE852034:CUE852039 DEA852034:DEA852039 DNW852034:DNW852039 DXS852034:DXS852039 EHO852034:EHO852039 ERK852034:ERK852039 FBG852034:FBG852039 FLC852034:FLC852039 FUY852034:FUY852039 GEU852034:GEU852039 GOQ852034:GOQ852039 GYM852034:GYM852039 HII852034:HII852039 HSE852034:HSE852039 ICA852034:ICA852039 ILW852034:ILW852039 IVS852034:IVS852039 JFO852034:JFO852039 JPK852034:JPK852039 JZG852034:JZG852039 KJC852034:KJC852039 KSY852034:KSY852039 LCU852034:LCU852039 LMQ852034:LMQ852039 LWM852034:LWM852039 MGI852034:MGI852039 MQE852034:MQE852039 NAA852034:NAA852039 NJW852034:NJW852039 NTS852034:NTS852039 ODO852034:ODO852039 ONK852034:ONK852039 OXG852034:OXG852039 PHC852034:PHC852039 PQY852034:PQY852039 QAU852034:QAU852039 QKQ852034:QKQ852039 QUM852034:QUM852039 REI852034:REI852039 ROE852034:ROE852039 RYA852034:RYA852039 SHW852034:SHW852039 SRS852034:SRS852039 TBO852034:TBO852039 TLK852034:TLK852039 TVG852034:TVG852039 UFC852034:UFC852039 UOY852034:UOY852039 UYU852034:UYU852039 VIQ852034:VIQ852039 VSM852034:VSM852039 WCI852034:WCI852039 WME852034:WME852039 WWA852034:WWA852039 S917570:S917575 JO917570:JO917575 TK917570:TK917575 ADG917570:ADG917575 ANC917570:ANC917575 AWY917570:AWY917575 BGU917570:BGU917575 BQQ917570:BQQ917575 CAM917570:CAM917575 CKI917570:CKI917575 CUE917570:CUE917575 DEA917570:DEA917575 DNW917570:DNW917575 DXS917570:DXS917575 EHO917570:EHO917575 ERK917570:ERK917575 FBG917570:FBG917575 FLC917570:FLC917575 FUY917570:FUY917575 GEU917570:GEU917575 GOQ917570:GOQ917575 GYM917570:GYM917575 HII917570:HII917575 HSE917570:HSE917575 ICA917570:ICA917575 ILW917570:ILW917575 IVS917570:IVS917575 JFO917570:JFO917575 JPK917570:JPK917575 JZG917570:JZG917575 KJC917570:KJC917575 KSY917570:KSY917575 LCU917570:LCU917575 LMQ917570:LMQ917575 LWM917570:LWM917575 MGI917570:MGI917575 MQE917570:MQE917575 NAA917570:NAA917575 NJW917570:NJW917575 NTS917570:NTS917575 ODO917570:ODO917575 ONK917570:ONK917575 OXG917570:OXG917575 PHC917570:PHC917575 PQY917570:PQY917575 QAU917570:QAU917575 QKQ917570:QKQ917575 QUM917570:QUM917575 REI917570:REI917575 ROE917570:ROE917575 RYA917570:RYA917575 SHW917570:SHW917575 SRS917570:SRS917575 TBO917570:TBO917575 TLK917570:TLK917575 TVG917570:TVG917575 UFC917570:UFC917575 UOY917570:UOY917575 UYU917570:UYU917575 VIQ917570:VIQ917575 VSM917570:VSM917575 WCI917570:WCI917575 WME917570:WME917575 WWA917570:WWA917575 S983106:S983111 JO983106:JO983111 TK983106:TK983111 ADG983106:ADG983111 ANC983106:ANC983111 AWY983106:AWY983111 BGU983106:BGU983111 BQQ983106:BQQ983111 CAM983106:CAM983111 CKI983106:CKI983111 CUE983106:CUE983111 DEA983106:DEA983111 DNW983106:DNW983111 DXS983106:DXS983111 EHO983106:EHO983111 ERK983106:ERK983111 FBG983106:FBG983111 FLC983106:FLC983111 FUY983106:FUY983111 GEU983106:GEU983111 GOQ983106:GOQ983111 GYM983106:GYM983111 HII983106:HII983111 HSE983106:HSE983111 ICA983106:ICA983111 ILW983106:ILW983111 IVS983106:IVS983111 JFO983106:JFO983111 JPK983106:JPK983111 JZG983106:JZG983111 KJC983106:KJC983111 KSY983106:KSY983111 LCU983106:LCU983111 LMQ983106:LMQ983111 LWM983106:LWM983111 MGI983106:MGI983111 MQE983106:MQE983111 NAA983106:NAA983111 NJW983106:NJW983111 NTS983106:NTS983111 ODO983106:ODO983111 ONK983106:ONK983111 OXG983106:OXG983111 PHC983106:PHC983111 PQY983106:PQY983111 QAU983106:QAU983111 QKQ983106:QKQ983111 QUM983106:QUM983111 REI983106:REI983111 ROE983106:ROE983111 RYA983106:RYA983111 SHW983106:SHW983111 SRS983106:SRS983111 TBO983106:TBO983111 TLK983106:TLK983111 TVG983106:TVG983111 UFC983106:UFC983111 UOY983106:UOY983111 UYU983106:UYU983111 VIQ983106:VIQ983111 VSM983106:VSM983111 WCI983106:WCI983111 WME983106:WME983111 WWA983106:WWA983111 S106:S111 JO106:JO111 TK106:TK111 ADG106:ADG111 ANC106:ANC111 AWY106:AWY111 BGU106:BGU111 BQQ106:BQQ111 CAM106:CAM111 CKI106:CKI111 CUE106:CUE111 DEA106:DEA111 DNW106:DNW111 DXS106:DXS111 EHO106:EHO111 ERK106:ERK111 FBG106:FBG111 FLC106:FLC111 FUY106:FUY111 GEU106:GEU111 GOQ106:GOQ111 GYM106:GYM111 HII106:HII111 HSE106:HSE111 ICA106:ICA111 ILW106:ILW111 IVS106:IVS111 JFO106:JFO111 JPK106:JPK111 JZG106:JZG111 KJC106:KJC111 KSY106:KSY111 LCU106:LCU111 LMQ106:LMQ111 LWM106:LWM111 MGI106:MGI111 MQE106:MQE111 NAA106:NAA111 NJW106:NJW111 NTS106:NTS111 ODO106:ODO111 ONK106:ONK111 OXG106:OXG111 PHC106:PHC111 PQY106:PQY111 QAU106:QAU111 QKQ106:QKQ111 QUM106:QUM111 REI106:REI111 ROE106:ROE111 RYA106:RYA111 SHW106:SHW111 SRS106:SRS111 TBO106:TBO111 TLK106:TLK111 TVG106:TVG111 UFC106:UFC111 UOY106:UOY111 UYU106:UYU111 VIQ106:VIQ111 VSM106:VSM111 WCI106:WCI111 WME106:WME111 WWA106:WWA111 S65642:S65647 JO65642:JO65647 TK65642:TK65647 ADG65642:ADG65647 ANC65642:ANC65647 AWY65642:AWY65647 BGU65642:BGU65647 BQQ65642:BQQ65647 CAM65642:CAM65647 CKI65642:CKI65647 CUE65642:CUE65647 DEA65642:DEA65647 DNW65642:DNW65647 DXS65642:DXS65647 EHO65642:EHO65647 ERK65642:ERK65647 FBG65642:FBG65647 FLC65642:FLC65647 FUY65642:FUY65647 GEU65642:GEU65647 GOQ65642:GOQ65647 GYM65642:GYM65647 HII65642:HII65647 HSE65642:HSE65647 ICA65642:ICA65647 ILW65642:ILW65647 IVS65642:IVS65647 JFO65642:JFO65647 JPK65642:JPK65647 JZG65642:JZG65647 KJC65642:KJC65647 KSY65642:KSY65647 LCU65642:LCU65647 LMQ65642:LMQ65647 LWM65642:LWM65647 MGI65642:MGI65647 MQE65642:MQE65647 NAA65642:NAA65647 NJW65642:NJW65647 NTS65642:NTS65647 ODO65642:ODO65647 ONK65642:ONK65647 OXG65642:OXG65647 PHC65642:PHC65647 PQY65642:PQY65647 QAU65642:QAU65647 QKQ65642:QKQ65647 QUM65642:QUM65647 REI65642:REI65647 ROE65642:ROE65647 RYA65642:RYA65647 SHW65642:SHW65647 SRS65642:SRS65647 TBO65642:TBO65647 TLK65642:TLK65647 TVG65642:TVG65647 UFC65642:UFC65647 UOY65642:UOY65647 UYU65642:UYU65647 VIQ65642:VIQ65647 VSM65642:VSM65647 WCI65642:WCI65647 WME65642:WME65647 WWA65642:WWA65647 S131178:S131183 JO131178:JO131183 TK131178:TK131183 ADG131178:ADG131183 ANC131178:ANC131183 AWY131178:AWY131183 BGU131178:BGU131183 BQQ131178:BQQ131183 CAM131178:CAM131183 CKI131178:CKI131183 CUE131178:CUE131183 DEA131178:DEA131183 DNW131178:DNW131183 DXS131178:DXS131183 EHO131178:EHO131183 ERK131178:ERK131183 FBG131178:FBG131183 FLC131178:FLC131183 FUY131178:FUY131183 GEU131178:GEU131183 GOQ131178:GOQ131183 GYM131178:GYM131183 HII131178:HII131183 HSE131178:HSE131183 ICA131178:ICA131183 ILW131178:ILW131183 IVS131178:IVS131183 JFO131178:JFO131183 JPK131178:JPK131183 JZG131178:JZG131183 KJC131178:KJC131183 KSY131178:KSY131183 LCU131178:LCU131183 LMQ131178:LMQ131183 LWM131178:LWM131183 MGI131178:MGI131183 MQE131178:MQE131183 NAA131178:NAA131183 NJW131178:NJW131183 NTS131178:NTS131183 ODO131178:ODO131183 ONK131178:ONK131183 OXG131178:OXG131183 PHC131178:PHC131183 PQY131178:PQY131183 QAU131178:QAU131183 QKQ131178:QKQ131183 QUM131178:QUM131183 REI131178:REI131183 ROE131178:ROE131183 RYA131178:RYA131183 SHW131178:SHW131183 SRS131178:SRS131183 TBO131178:TBO131183 TLK131178:TLK131183 TVG131178:TVG131183 UFC131178:UFC131183 UOY131178:UOY131183 UYU131178:UYU131183 VIQ131178:VIQ131183 VSM131178:VSM131183 WCI131178:WCI131183 WME131178:WME131183 WWA131178:WWA131183 S196714:S196719 JO196714:JO196719 TK196714:TK196719 ADG196714:ADG196719 ANC196714:ANC196719 AWY196714:AWY196719 BGU196714:BGU196719 BQQ196714:BQQ196719 CAM196714:CAM196719 CKI196714:CKI196719 CUE196714:CUE196719 DEA196714:DEA196719 DNW196714:DNW196719 DXS196714:DXS196719 EHO196714:EHO196719 ERK196714:ERK196719 FBG196714:FBG196719 FLC196714:FLC196719 FUY196714:FUY196719 GEU196714:GEU196719 GOQ196714:GOQ196719 GYM196714:GYM196719 HII196714:HII196719 HSE196714:HSE196719 ICA196714:ICA196719 ILW196714:ILW196719 IVS196714:IVS196719 JFO196714:JFO196719 JPK196714:JPK196719 JZG196714:JZG196719 KJC196714:KJC196719 KSY196714:KSY196719 LCU196714:LCU196719 LMQ196714:LMQ196719 LWM196714:LWM196719 MGI196714:MGI196719 MQE196714:MQE196719 NAA196714:NAA196719 NJW196714:NJW196719 NTS196714:NTS196719 ODO196714:ODO196719 ONK196714:ONK196719 OXG196714:OXG196719 PHC196714:PHC196719 PQY196714:PQY196719 QAU196714:QAU196719 QKQ196714:QKQ196719 QUM196714:QUM196719 REI196714:REI196719 ROE196714:ROE196719 RYA196714:RYA196719 SHW196714:SHW196719 SRS196714:SRS196719 TBO196714:TBO196719 TLK196714:TLK196719 TVG196714:TVG196719 UFC196714:UFC196719 UOY196714:UOY196719 UYU196714:UYU196719 VIQ196714:VIQ196719 VSM196714:VSM196719 WCI196714:WCI196719 WME196714:WME196719 WWA196714:WWA196719 S262250:S262255 JO262250:JO262255 TK262250:TK262255 ADG262250:ADG262255 ANC262250:ANC262255 AWY262250:AWY262255 BGU262250:BGU262255 BQQ262250:BQQ262255 CAM262250:CAM262255 CKI262250:CKI262255 CUE262250:CUE262255 DEA262250:DEA262255 DNW262250:DNW262255 DXS262250:DXS262255 EHO262250:EHO262255 ERK262250:ERK262255 FBG262250:FBG262255 FLC262250:FLC262255 FUY262250:FUY262255 GEU262250:GEU262255 GOQ262250:GOQ262255 GYM262250:GYM262255 HII262250:HII262255 HSE262250:HSE262255 ICA262250:ICA262255 ILW262250:ILW262255 IVS262250:IVS262255 JFO262250:JFO262255 JPK262250:JPK262255 JZG262250:JZG262255 KJC262250:KJC262255 KSY262250:KSY262255 LCU262250:LCU262255 LMQ262250:LMQ262255 LWM262250:LWM262255 MGI262250:MGI262255 MQE262250:MQE262255 NAA262250:NAA262255 NJW262250:NJW262255 NTS262250:NTS262255 ODO262250:ODO262255 ONK262250:ONK262255 OXG262250:OXG262255 PHC262250:PHC262255 PQY262250:PQY262255 QAU262250:QAU262255 QKQ262250:QKQ262255 QUM262250:QUM262255 REI262250:REI262255 ROE262250:ROE262255 RYA262250:RYA262255 SHW262250:SHW262255 SRS262250:SRS262255 TBO262250:TBO262255 TLK262250:TLK262255 TVG262250:TVG262255 UFC262250:UFC262255 UOY262250:UOY262255 UYU262250:UYU262255 VIQ262250:VIQ262255 VSM262250:VSM262255 WCI262250:WCI262255 WME262250:WME262255 WWA262250:WWA262255 S327786:S327791 JO327786:JO327791 TK327786:TK327791 ADG327786:ADG327791 ANC327786:ANC327791 AWY327786:AWY327791 BGU327786:BGU327791 BQQ327786:BQQ327791 CAM327786:CAM327791 CKI327786:CKI327791 CUE327786:CUE327791 DEA327786:DEA327791 DNW327786:DNW327791 DXS327786:DXS327791 EHO327786:EHO327791 ERK327786:ERK327791 FBG327786:FBG327791 FLC327786:FLC327791 FUY327786:FUY327791 GEU327786:GEU327791 GOQ327786:GOQ327791 GYM327786:GYM327791 HII327786:HII327791 HSE327786:HSE327791 ICA327786:ICA327791 ILW327786:ILW327791 IVS327786:IVS327791 JFO327786:JFO327791 JPK327786:JPK327791 JZG327786:JZG327791 KJC327786:KJC327791 KSY327786:KSY327791 LCU327786:LCU327791 LMQ327786:LMQ327791 LWM327786:LWM327791 MGI327786:MGI327791 MQE327786:MQE327791 NAA327786:NAA327791 NJW327786:NJW327791 NTS327786:NTS327791 ODO327786:ODO327791 ONK327786:ONK327791 OXG327786:OXG327791 PHC327786:PHC327791 PQY327786:PQY327791 QAU327786:QAU327791 QKQ327786:QKQ327791 QUM327786:QUM327791 REI327786:REI327791 ROE327786:ROE327791 RYA327786:RYA327791 SHW327786:SHW327791 SRS327786:SRS327791 TBO327786:TBO327791 TLK327786:TLK327791 TVG327786:TVG327791 UFC327786:UFC327791 UOY327786:UOY327791 UYU327786:UYU327791 VIQ327786:VIQ327791 VSM327786:VSM327791 WCI327786:WCI327791 WME327786:WME327791 WWA327786:WWA327791 S393322:S393327 JO393322:JO393327 TK393322:TK393327 ADG393322:ADG393327 ANC393322:ANC393327 AWY393322:AWY393327 BGU393322:BGU393327 BQQ393322:BQQ393327 CAM393322:CAM393327 CKI393322:CKI393327 CUE393322:CUE393327 DEA393322:DEA393327 DNW393322:DNW393327 DXS393322:DXS393327 EHO393322:EHO393327 ERK393322:ERK393327 FBG393322:FBG393327 FLC393322:FLC393327 FUY393322:FUY393327 GEU393322:GEU393327 GOQ393322:GOQ393327 GYM393322:GYM393327 HII393322:HII393327 HSE393322:HSE393327 ICA393322:ICA393327 ILW393322:ILW393327 IVS393322:IVS393327 JFO393322:JFO393327 JPK393322:JPK393327 JZG393322:JZG393327 KJC393322:KJC393327 KSY393322:KSY393327 LCU393322:LCU393327 LMQ393322:LMQ393327 LWM393322:LWM393327 MGI393322:MGI393327 MQE393322:MQE393327 NAA393322:NAA393327 NJW393322:NJW393327 NTS393322:NTS393327 ODO393322:ODO393327 ONK393322:ONK393327 OXG393322:OXG393327 PHC393322:PHC393327 PQY393322:PQY393327 QAU393322:QAU393327 QKQ393322:QKQ393327 QUM393322:QUM393327 REI393322:REI393327 ROE393322:ROE393327 RYA393322:RYA393327 SHW393322:SHW393327 SRS393322:SRS393327 TBO393322:TBO393327 TLK393322:TLK393327 TVG393322:TVG393327 UFC393322:UFC393327 UOY393322:UOY393327 UYU393322:UYU393327 VIQ393322:VIQ393327 VSM393322:VSM393327 WCI393322:WCI393327 WME393322:WME393327 WWA393322:WWA393327 S458858:S458863 JO458858:JO458863 TK458858:TK458863 ADG458858:ADG458863 ANC458858:ANC458863 AWY458858:AWY458863 BGU458858:BGU458863 BQQ458858:BQQ458863 CAM458858:CAM458863 CKI458858:CKI458863 CUE458858:CUE458863 DEA458858:DEA458863 DNW458858:DNW458863 DXS458858:DXS458863 EHO458858:EHO458863 ERK458858:ERK458863 FBG458858:FBG458863 FLC458858:FLC458863 FUY458858:FUY458863 GEU458858:GEU458863 GOQ458858:GOQ458863 GYM458858:GYM458863 HII458858:HII458863 HSE458858:HSE458863 ICA458858:ICA458863 ILW458858:ILW458863 IVS458858:IVS458863 JFO458858:JFO458863 JPK458858:JPK458863 JZG458858:JZG458863 KJC458858:KJC458863 KSY458858:KSY458863 LCU458858:LCU458863 LMQ458858:LMQ458863 LWM458858:LWM458863 MGI458858:MGI458863 MQE458858:MQE458863 NAA458858:NAA458863 NJW458858:NJW458863 NTS458858:NTS458863 ODO458858:ODO458863 ONK458858:ONK458863 OXG458858:OXG458863 PHC458858:PHC458863 PQY458858:PQY458863 QAU458858:QAU458863 QKQ458858:QKQ458863 QUM458858:QUM458863 REI458858:REI458863 ROE458858:ROE458863 RYA458858:RYA458863 SHW458858:SHW458863 SRS458858:SRS458863 TBO458858:TBO458863 TLK458858:TLK458863 TVG458858:TVG458863 UFC458858:UFC458863 UOY458858:UOY458863 UYU458858:UYU458863 VIQ458858:VIQ458863 VSM458858:VSM458863 WCI458858:WCI458863 WME458858:WME458863 WWA458858:WWA458863 S524394:S524399 JO524394:JO524399 TK524394:TK524399 ADG524394:ADG524399 ANC524394:ANC524399 AWY524394:AWY524399 BGU524394:BGU524399 BQQ524394:BQQ524399 CAM524394:CAM524399 CKI524394:CKI524399 CUE524394:CUE524399 DEA524394:DEA524399 DNW524394:DNW524399 DXS524394:DXS524399 EHO524394:EHO524399 ERK524394:ERK524399 FBG524394:FBG524399 FLC524394:FLC524399 FUY524394:FUY524399 GEU524394:GEU524399 GOQ524394:GOQ524399 GYM524394:GYM524399 HII524394:HII524399 HSE524394:HSE524399 ICA524394:ICA524399 ILW524394:ILW524399 IVS524394:IVS524399 JFO524394:JFO524399 JPK524394:JPK524399 JZG524394:JZG524399 KJC524394:KJC524399 KSY524394:KSY524399 LCU524394:LCU524399 LMQ524394:LMQ524399 LWM524394:LWM524399 MGI524394:MGI524399 MQE524394:MQE524399 NAA524394:NAA524399 NJW524394:NJW524399 NTS524394:NTS524399 ODO524394:ODO524399 ONK524394:ONK524399 OXG524394:OXG524399 PHC524394:PHC524399 PQY524394:PQY524399 QAU524394:QAU524399 QKQ524394:QKQ524399 QUM524394:QUM524399 REI524394:REI524399 ROE524394:ROE524399 RYA524394:RYA524399 SHW524394:SHW524399 SRS524394:SRS524399 TBO524394:TBO524399 TLK524394:TLK524399 TVG524394:TVG524399 UFC524394:UFC524399 UOY524394:UOY524399 UYU524394:UYU524399 VIQ524394:VIQ524399 VSM524394:VSM524399 WCI524394:WCI524399 WME524394:WME524399 WWA524394:WWA524399 S589930:S589935 JO589930:JO589935 TK589930:TK589935 ADG589930:ADG589935 ANC589930:ANC589935 AWY589930:AWY589935 BGU589930:BGU589935 BQQ589930:BQQ589935 CAM589930:CAM589935 CKI589930:CKI589935 CUE589930:CUE589935 DEA589930:DEA589935 DNW589930:DNW589935 DXS589930:DXS589935 EHO589930:EHO589935 ERK589930:ERK589935 FBG589930:FBG589935 FLC589930:FLC589935 FUY589930:FUY589935 GEU589930:GEU589935 GOQ589930:GOQ589935 GYM589930:GYM589935 HII589930:HII589935 HSE589930:HSE589935 ICA589930:ICA589935 ILW589930:ILW589935 IVS589930:IVS589935 JFO589930:JFO589935 JPK589930:JPK589935 JZG589930:JZG589935 KJC589930:KJC589935 KSY589930:KSY589935 LCU589930:LCU589935 LMQ589930:LMQ589935 LWM589930:LWM589935 MGI589930:MGI589935 MQE589930:MQE589935 NAA589930:NAA589935 NJW589930:NJW589935 NTS589930:NTS589935 ODO589930:ODO589935 ONK589930:ONK589935 OXG589930:OXG589935 PHC589930:PHC589935 PQY589930:PQY589935 QAU589930:QAU589935 QKQ589930:QKQ589935 QUM589930:QUM589935 REI589930:REI589935 ROE589930:ROE589935 RYA589930:RYA589935 SHW589930:SHW589935 SRS589930:SRS589935 TBO589930:TBO589935 TLK589930:TLK589935 TVG589930:TVG589935 UFC589930:UFC589935 UOY589930:UOY589935 UYU589930:UYU589935 VIQ589930:VIQ589935 VSM589930:VSM589935 WCI589930:WCI589935 WME589930:WME589935 WWA589930:WWA589935 S655466:S655471 JO655466:JO655471 TK655466:TK655471 ADG655466:ADG655471 ANC655466:ANC655471 AWY655466:AWY655471 BGU655466:BGU655471 BQQ655466:BQQ655471 CAM655466:CAM655471 CKI655466:CKI655471 CUE655466:CUE655471 DEA655466:DEA655471 DNW655466:DNW655471 DXS655466:DXS655471 EHO655466:EHO655471 ERK655466:ERK655471 FBG655466:FBG655471 FLC655466:FLC655471 FUY655466:FUY655471 GEU655466:GEU655471 GOQ655466:GOQ655471 GYM655466:GYM655471 HII655466:HII655471 HSE655466:HSE655471 ICA655466:ICA655471 ILW655466:ILW655471 IVS655466:IVS655471 JFO655466:JFO655471 JPK655466:JPK655471 JZG655466:JZG655471 KJC655466:KJC655471 KSY655466:KSY655471 LCU655466:LCU655471 LMQ655466:LMQ655471 LWM655466:LWM655471 MGI655466:MGI655471 MQE655466:MQE655471 NAA655466:NAA655471 NJW655466:NJW655471 NTS655466:NTS655471 ODO655466:ODO655471 ONK655466:ONK655471 OXG655466:OXG655471 PHC655466:PHC655471 PQY655466:PQY655471 QAU655466:QAU655471 QKQ655466:QKQ655471 QUM655466:QUM655471 REI655466:REI655471 ROE655466:ROE655471 RYA655466:RYA655471 SHW655466:SHW655471 SRS655466:SRS655471 TBO655466:TBO655471 TLK655466:TLK655471 TVG655466:TVG655471 UFC655466:UFC655471 UOY655466:UOY655471 UYU655466:UYU655471 VIQ655466:VIQ655471 VSM655466:VSM655471 WCI655466:WCI655471 WME655466:WME655471 WWA655466:WWA655471 S721002:S721007 JO721002:JO721007 TK721002:TK721007 ADG721002:ADG721007 ANC721002:ANC721007 AWY721002:AWY721007 BGU721002:BGU721007 BQQ721002:BQQ721007 CAM721002:CAM721007 CKI721002:CKI721007 CUE721002:CUE721007 DEA721002:DEA721007 DNW721002:DNW721007 DXS721002:DXS721007 EHO721002:EHO721007 ERK721002:ERK721007 FBG721002:FBG721007 FLC721002:FLC721007 FUY721002:FUY721007 GEU721002:GEU721007 GOQ721002:GOQ721007 GYM721002:GYM721007 HII721002:HII721007 HSE721002:HSE721007 ICA721002:ICA721007 ILW721002:ILW721007 IVS721002:IVS721007 JFO721002:JFO721007 JPK721002:JPK721007 JZG721002:JZG721007 KJC721002:KJC721007 KSY721002:KSY721007 LCU721002:LCU721007 LMQ721002:LMQ721007 LWM721002:LWM721007 MGI721002:MGI721007 MQE721002:MQE721007 NAA721002:NAA721007 NJW721002:NJW721007 NTS721002:NTS721007 ODO721002:ODO721007 ONK721002:ONK721007 OXG721002:OXG721007 PHC721002:PHC721007 PQY721002:PQY721007 QAU721002:QAU721007 QKQ721002:QKQ721007 QUM721002:QUM721007 REI721002:REI721007 ROE721002:ROE721007 RYA721002:RYA721007 SHW721002:SHW721007 SRS721002:SRS721007 TBO721002:TBO721007 TLK721002:TLK721007 TVG721002:TVG721007 UFC721002:UFC721007 UOY721002:UOY721007 UYU721002:UYU721007 VIQ721002:VIQ721007 VSM721002:VSM721007 WCI721002:WCI721007 WME721002:WME721007 WWA721002:WWA721007 S786538:S786543 JO786538:JO786543 TK786538:TK786543 ADG786538:ADG786543 ANC786538:ANC786543 AWY786538:AWY786543 BGU786538:BGU786543 BQQ786538:BQQ786543 CAM786538:CAM786543 CKI786538:CKI786543 CUE786538:CUE786543 DEA786538:DEA786543 DNW786538:DNW786543 DXS786538:DXS786543 EHO786538:EHO786543 ERK786538:ERK786543 FBG786538:FBG786543 FLC786538:FLC786543 FUY786538:FUY786543 GEU786538:GEU786543 GOQ786538:GOQ786543 GYM786538:GYM786543 HII786538:HII786543 HSE786538:HSE786543 ICA786538:ICA786543 ILW786538:ILW786543 IVS786538:IVS786543 JFO786538:JFO786543 JPK786538:JPK786543 JZG786538:JZG786543 KJC786538:KJC786543 KSY786538:KSY786543 LCU786538:LCU786543 LMQ786538:LMQ786543 LWM786538:LWM786543 MGI786538:MGI786543 MQE786538:MQE786543 NAA786538:NAA786543 NJW786538:NJW786543 NTS786538:NTS786543 ODO786538:ODO786543 ONK786538:ONK786543 OXG786538:OXG786543 PHC786538:PHC786543 PQY786538:PQY786543 QAU786538:QAU786543 QKQ786538:QKQ786543 QUM786538:QUM786543 REI786538:REI786543 ROE786538:ROE786543 RYA786538:RYA786543 SHW786538:SHW786543 SRS786538:SRS786543 TBO786538:TBO786543 TLK786538:TLK786543 TVG786538:TVG786543 UFC786538:UFC786543 UOY786538:UOY786543 UYU786538:UYU786543 VIQ786538:VIQ786543 VSM786538:VSM786543 WCI786538:WCI786543 WME786538:WME786543 WWA786538:WWA786543 S852074:S852079 JO852074:JO852079 TK852074:TK852079 ADG852074:ADG852079 ANC852074:ANC852079 AWY852074:AWY852079 BGU852074:BGU852079 BQQ852074:BQQ852079 CAM852074:CAM852079 CKI852074:CKI852079 CUE852074:CUE852079 DEA852074:DEA852079 DNW852074:DNW852079 DXS852074:DXS852079 EHO852074:EHO852079 ERK852074:ERK852079 FBG852074:FBG852079 FLC852074:FLC852079 FUY852074:FUY852079 GEU852074:GEU852079 GOQ852074:GOQ852079 GYM852074:GYM852079 HII852074:HII852079 HSE852074:HSE852079 ICA852074:ICA852079 ILW852074:ILW852079 IVS852074:IVS852079 JFO852074:JFO852079 JPK852074:JPK852079 JZG852074:JZG852079 KJC852074:KJC852079 KSY852074:KSY852079 LCU852074:LCU852079 LMQ852074:LMQ852079 LWM852074:LWM852079 MGI852074:MGI852079 MQE852074:MQE852079 NAA852074:NAA852079 NJW852074:NJW852079 NTS852074:NTS852079 ODO852074:ODO852079 ONK852074:ONK852079 OXG852074:OXG852079 PHC852074:PHC852079 PQY852074:PQY852079 QAU852074:QAU852079 QKQ852074:QKQ852079 QUM852074:QUM852079 REI852074:REI852079 ROE852074:ROE852079 RYA852074:RYA852079 SHW852074:SHW852079 SRS852074:SRS852079 TBO852074:TBO852079 TLK852074:TLK852079 TVG852074:TVG852079 UFC852074:UFC852079 UOY852074:UOY852079 UYU852074:UYU852079 VIQ852074:VIQ852079 VSM852074:VSM852079 WCI852074:WCI852079 WME852074:WME852079 WWA852074:WWA852079 S917610:S917615 JO917610:JO917615 TK917610:TK917615 ADG917610:ADG917615 ANC917610:ANC917615 AWY917610:AWY917615 BGU917610:BGU917615 BQQ917610:BQQ917615 CAM917610:CAM917615 CKI917610:CKI917615 CUE917610:CUE917615 DEA917610:DEA917615 DNW917610:DNW917615 DXS917610:DXS917615 EHO917610:EHO917615 ERK917610:ERK917615 FBG917610:FBG917615 FLC917610:FLC917615 FUY917610:FUY917615 GEU917610:GEU917615 GOQ917610:GOQ917615 GYM917610:GYM917615 HII917610:HII917615 HSE917610:HSE917615 ICA917610:ICA917615 ILW917610:ILW917615 IVS917610:IVS917615 JFO917610:JFO917615 JPK917610:JPK917615 JZG917610:JZG917615 KJC917610:KJC917615 KSY917610:KSY917615 LCU917610:LCU917615 LMQ917610:LMQ917615 LWM917610:LWM917615 MGI917610:MGI917615 MQE917610:MQE917615 NAA917610:NAA917615 NJW917610:NJW917615 NTS917610:NTS917615 ODO917610:ODO917615 ONK917610:ONK917615 OXG917610:OXG917615 PHC917610:PHC917615 PQY917610:PQY917615 QAU917610:QAU917615 QKQ917610:QKQ917615 QUM917610:QUM917615 REI917610:REI917615 ROE917610:ROE917615 RYA917610:RYA917615 SHW917610:SHW917615 SRS917610:SRS917615 TBO917610:TBO917615 TLK917610:TLK917615 TVG917610:TVG917615 UFC917610:UFC917615 UOY917610:UOY917615 UYU917610:UYU917615 VIQ917610:VIQ917615 VSM917610:VSM917615 WCI917610:WCI917615 WME917610:WME917615 WWA917610:WWA917615 S983146:S983151 JO983146:JO983151 TK983146:TK983151 ADG983146:ADG983151 ANC983146:ANC983151 AWY983146:AWY983151 BGU983146:BGU983151 BQQ983146:BQQ983151 CAM983146:CAM983151 CKI983146:CKI983151 CUE983146:CUE983151 DEA983146:DEA983151 DNW983146:DNW983151 DXS983146:DXS983151 EHO983146:EHO983151 ERK983146:ERK983151 FBG983146:FBG983151 FLC983146:FLC983151 FUY983146:FUY983151 GEU983146:GEU983151 GOQ983146:GOQ983151 GYM983146:GYM983151 HII983146:HII983151 HSE983146:HSE983151 ICA983146:ICA983151 ILW983146:ILW983151 IVS983146:IVS983151 JFO983146:JFO983151 JPK983146:JPK983151 JZG983146:JZG983151 KJC983146:KJC983151 KSY983146:KSY983151 LCU983146:LCU983151 LMQ983146:LMQ983151 LWM983146:LWM983151 MGI983146:MGI983151 MQE983146:MQE983151 NAA983146:NAA983151 NJW983146:NJW983151 NTS983146:NTS983151 ODO983146:ODO983151 ONK983146:ONK983151 OXG983146:OXG983151 PHC983146:PHC983151 PQY983146:PQY983151 QAU983146:QAU983151 QKQ983146:QKQ983151 QUM983146:QUM983151 REI983146:REI983151 ROE983146:ROE983151 RYA983146:RYA983151 SHW983146:SHW983151 SRS983146:SRS983151 TBO983146:TBO983151 TLK983146:TLK983151 TVG983146:TVG983151 UFC983146:UFC983151 UOY983146:UOY983151 UYU983146:UYU983151 VIQ983146:VIQ983151 VSM983146:VSM983151 WCI983146:WCI983151 WME983146:WME983151 WWA983146:WWA983151" xr:uid="{21D16DB4-FC45-494A-B337-DFDC634E2C1D}">
      <formula1>0</formula1>
      <formula2>1</formula2>
    </dataValidation>
  </dataValidations>
  <pageMargins left="0.78740157480314998" right="0.78740157480314998" top="0.78740157480314998" bottom="0.78740157480314998" header="5.7086614173228396" footer="0.59055118110236204"/>
  <pageSetup paperSize="9" scale="41" firstPageNumber="0" fitToHeight="0" orientation="portrait" horizontalDpi="300" verticalDpi="300" r:id="rId1"/>
  <headerFooter alignWithMargins="0">
    <oddHeader>&amp;L_</oddHeader>
    <oddFooter>&amp;LPMv3.0.4&amp;R&amp;P / &amp;N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BF542-C02F-4F37-B96A-EDFB5219C19A}">
  <sheetPr>
    <pageSetUpPr fitToPage="1"/>
  </sheetPr>
  <dimension ref="A1:J96"/>
  <sheetViews>
    <sheetView tabSelected="1" view="pageBreakPreview" zoomScale="104" zoomScaleNormal="100" zoomScaleSheetLayoutView="104" workbookViewId="0">
      <selection activeCell="K1" sqref="K1:K1048576"/>
    </sheetView>
  </sheetViews>
  <sheetFormatPr defaultRowHeight="14.4" x14ac:dyDescent="0.3"/>
  <cols>
    <col min="1" max="1" width="4.77734375" customWidth="1"/>
    <col min="2" max="2" width="8" customWidth="1"/>
    <col min="3" max="3" width="38.21875" hidden="1" customWidth="1"/>
    <col min="4" max="4" width="45.77734375" customWidth="1"/>
    <col min="5" max="5" width="8" customWidth="1"/>
    <col min="6" max="6" width="5.77734375" customWidth="1"/>
    <col min="7" max="7" width="15.88671875" customWidth="1"/>
    <col min="8" max="8" width="15.6640625" customWidth="1"/>
    <col min="9" max="9" width="18.33203125" bestFit="1" customWidth="1"/>
    <col min="10" max="10" width="12.77734375" hidden="1" customWidth="1"/>
  </cols>
  <sheetData>
    <row r="1" spans="1:10" x14ac:dyDescent="0.3">
      <c r="A1" s="5"/>
      <c r="B1" s="5"/>
      <c r="C1" s="5"/>
      <c r="D1" s="5"/>
      <c r="E1" s="5"/>
      <c r="F1" s="5"/>
      <c r="G1" s="5"/>
      <c r="H1" s="5"/>
      <c r="I1" s="5"/>
    </row>
    <row r="2" spans="1:10" ht="16.8" x14ac:dyDescent="0.3">
      <c r="A2" s="217" t="s">
        <v>512</v>
      </c>
      <c r="B2" s="217"/>
      <c r="C2" s="217"/>
      <c r="D2" s="217"/>
      <c r="E2" s="217"/>
      <c r="F2" s="217"/>
      <c r="G2" s="217"/>
      <c r="H2" s="217"/>
      <c r="I2" s="217"/>
    </row>
    <row r="3" spans="1:10" x14ac:dyDescent="0.3">
      <c r="A3" s="214" t="s">
        <v>167</v>
      </c>
      <c r="B3" s="214"/>
      <c r="D3" s="215" t="s">
        <v>187</v>
      </c>
      <c r="E3" s="216"/>
      <c r="F3" s="216"/>
      <c r="G3" s="216"/>
      <c r="H3" s="216"/>
      <c r="I3" s="216"/>
    </row>
    <row r="4" spans="1:10" x14ac:dyDescent="0.3">
      <c r="A4" s="214" t="s">
        <v>1</v>
      </c>
      <c r="B4" s="214"/>
      <c r="D4" s="215" t="s">
        <v>186</v>
      </c>
      <c r="E4" s="216"/>
      <c r="F4" s="216"/>
      <c r="G4" s="216"/>
      <c r="H4" s="216"/>
      <c r="I4" s="216"/>
    </row>
    <row r="5" spans="1:10" ht="14.25" customHeight="1" x14ac:dyDescent="0.3">
      <c r="A5" s="214" t="s">
        <v>160</v>
      </c>
      <c r="B5" s="214"/>
      <c r="D5" s="215" t="s">
        <v>166</v>
      </c>
      <c r="E5" s="216"/>
      <c r="F5" s="216"/>
      <c r="G5" s="216"/>
      <c r="H5" s="216"/>
      <c r="I5" s="216"/>
    </row>
    <row r="6" spans="1:10" ht="163.19999999999999" customHeight="1" x14ac:dyDescent="0.3">
      <c r="A6" s="214" t="s">
        <v>161</v>
      </c>
      <c r="B6" s="214"/>
      <c r="D6" s="215" t="s">
        <v>170</v>
      </c>
      <c r="E6" s="216"/>
      <c r="F6" s="216"/>
      <c r="G6" s="216"/>
      <c r="H6" s="216"/>
      <c r="I6" s="216"/>
    </row>
    <row r="7" spans="1:10" ht="21.75" customHeight="1" x14ac:dyDescent="0.3">
      <c r="A7" s="214" t="s">
        <v>162</v>
      </c>
      <c r="B7" s="214"/>
      <c r="D7" s="215" t="s">
        <v>163</v>
      </c>
      <c r="E7" s="216"/>
      <c r="F7" s="216"/>
      <c r="G7" s="216"/>
      <c r="H7" s="216"/>
      <c r="I7" s="216"/>
    </row>
    <row r="8" spans="1:10" x14ac:dyDescent="0.3">
      <c r="A8" s="214" t="s">
        <v>0</v>
      </c>
      <c r="B8" s="214"/>
      <c r="D8" s="215" t="s">
        <v>164</v>
      </c>
      <c r="E8" s="216"/>
      <c r="F8" s="216"/>
      <c r="G8" s="216"/>
      <c r="H8" s="216"/>
      <c r="I8" s="216"/>
    </row>
    <row r="9" spans="1:10" ht="29.55" customHeight="1" x14ac:dyDescent="0.3">
      <c r="A9" s="5"/>
      <c r="B9" s="5"/>
      <c r="C9" s="5"/>
      <c r="D9" s="5"/>
      <c r="E9" s="5"/>
      <c r="F9" s="5"/>
      <c r="G9" s="5"/>
      <c r="H9" s="9" t="s">
        <v>191</v>
      </c>
      <c r="I9" s="18">
        <v>0.25</v>
      </c>
    </row>
    <row r="10" spans="1:10" ht="24" x14ac:dyDescent="0.3">
      <c r="A10" s="9" t="s">
        <v>2</v>
      </c>
      <c r="B10" s="9" t="s">
        <v>34</v>
      </c>
      <c r="C10" s="9" t="s">
        <v>76</v>
      </c>
      <c r="D10" s="9" t="s">
        <v>35</v>
      </c>
      <c r="E10" s="9" t="s">
        <v>153</v>
      </c>
      <c r="F10" s="9" t="s">
        <v>168</v>
      </c>
      <c r="G10" s="9" t="s">
        <v>220</v>
      </c>
      <c r="H10" s="9" t="s">
        <v>219</v>
      </c>
      <c r="I10" s="9" t="s">
        <v>221</v>
      </c>
    </row>
    <row r="11" spans="1:10" ht="14.55" customHeight="1" x14ac:dyDescent="0.3">
      <c r="A11" s="6">
        <v>1</v>
      </c>
      <c r="B11" s="212" t="s">
        <v>152</v>
      </c>
      <c r="C11" s="213"/>
      <c r="D11" s="213"/>
      <c r="E11" s="213"/>
      <c r="F11" s="213"/>
      <c r="G11" s="213"/>
      <c r="H11" s="213"/>
      <c r="I11" s="29"/>
    </row>
    <row r="12" spans="1:10" ht="34.200000000000003" x14ac:dyDescent="0.3">
      <c r="A12" s="3" t="s">
        <v>3</v>
      </c>
      <c r="B12" s="3">
        <v>97633</v>
      </c>
      <c r="C12" s="10" t="s">
        <v>87</v>
      </c>
      <c r="D12" s="2" t="s">
        <v>52</v>
      </c>
      <c r="E12" s="12">
        <v>213.5</v>
      </c>
      <c r="F12" s="1" t="s">
        <v>4</v>
      </c>
      <c r="G12" s="13">
        <v>27.45</v>
      </c>
      <c r="H12" s="13">
        <v>34.31</v>
      </c>
      <c r="I12" s="174">
        <f>H12*E12</f>
        <v>7325.1850000000004</v>
      </c>
      <c r="J12" s="16" t="e">
        <f>#REF!+I12</f>
        <v>#REF!</v>
      </c>
    </row>
    <row r="13" spans="1:10" ht="34.200000000000003" x14ac:dyDescent="0.3">
      <c r="A13" s="3" t="s">
        <v>5</v>
      </c>
      <c r="B13" s="3">
        <v>97624</v>
      </c>
      <c r="C13" s="10" t="s">
        <v>88</v>
      </c>
      <c r="D13" s="2" t="s">
        <v>62</v>
      </c>
      <c r="E13" s="175">
        <v>4.87</v>
      </c>
      <c r="F13" s="1" t="s">
        <v>7</v>
      </c>
      <c r="G13" s="13">
        <v>125.07</v>
      </c>
      <c r="H13" s="176">
        <v>156.34</v>
      </c>
      <c r="I13" s="176">
        <f t="shared" ref="I13:I73" si="0">H13*E13</f>
        <v>761.37580000000003</v>
      </c>
      <c r="J13" s="16" t="e">
        <f>#REF!+I13</f>
        <v>#REF!</v>
      </c>
    </row>
    <row r="14" spans="1:10" ht="34.200000000000003" x14ac:dyDescent="0.3">
      <c r="A14" s="3" t="s">
        <v>6</v>
      </c>
      <c r="B14" s="3">
        <v>97633</v>
      </c>
      <c r="C14" s="10" t="s">
        <v>89</v>
      </c>
      <c r="D14" s="2" t="s">
        <v>52</v>
      </c>
      <c r="E14" s="12">
        <v>57.52</v>
      </c>
      <c r="F14" s="14" t="s">
        <v>4</v>
      </c>
      <c r="G14" s="13">
        <v>27.45</v>
      </c>
      <c r="H14" s="13">
        <v>34.31</v>
      </c>
      <c r="I14" s="13">
        <f t="shared" si="0"/>
        <v>1973.5112000000001</v>
      </c>
      <c r="J14" s="16" t="e">
        <f>#REF!+I14</f>
        <v>#REF!</v>
      </c>
    </row>
    <row r="15" spans="1:10" x14ac:dyDescent="0.3">
      <c r="A15" s="3" t="s">
        <v>37</v>
      </c>
      <c r="B15" s="3">
        <v>88269</v>
      </c>
      <c r="C15" s="10" t="s">
        <v>90</v>
      </c>
      <c r="D15" s="2" t="s">
        <v>91</v>
      </c>
      <c r="E15" s="12">
        <v>4</v>
      </c>
      <c r="F15" s="1" t="s">
        <v>48</v>
      </c>
      <c r="G15" s="13">
        <v>34.130000000000003</v>
      </c>
      <c r="H15" s="13">
        <v>42.66</v>
      </c>
      <c r="I15" s="13">
        <f t="shared" si="0"/>
        <v>170.64</v>
      </c>
      <c r="J15" s="16" t="e">
        <f>#REF!+I15</f>
        <v>#REF!</v>
      </c>
    </row>
    <row r="16" spans="1:10" x14ac:dyDescent="0.3">
      <c r="A16" s="3" t="s">
        <v>38</v>
      </c>
      <c r="B16" s="3">
        <v>88316</v>
      </c>
      <c r="C16" s="10" t="s">
        <v>90</v>
      </c>
      <c r="D16" s="2" t="s">
        <v>154</v>
      </c>
      <c r="E16" s="12">
        <v>4</v>
      </c>
      <c r="F16" s="1" t="s">
        <v>48</v>
      </c>
      <c r="G16" s="13">
        <v>24.88</v>
      </c>
      <c r="H16" s="13">
        <v>31.1</v>
      </c>
      <c r="I16" s="13">
        <f t="shared" si="0"/>
        <v>124.4</v>
      </c>
      <c r="J16" s="16" t="e">
        <f>#REF!+I16</f>
        <v>#REF!</v>
      </c>
    </row>
    <row r="17" spans="1:10" ht="22.8" x14ac:dyDescent="0.3">
      <c r="A17" s="3" t="s">
        <v>39</v>
      </c>
      <c r="B17" s="3">
        <v>97644</v>
      </c>
      <c r="C17" s="10" t="s">
        <v>93</v>
      </c>
      <c r="D17" s="2" t="s">
        <v>53</v>
      </c>
      <c r="E17" s="12">
        <v>27.72</v>
      </c>
      <c r="F17" s="1" t="s">
        <v>4</v>
      </c>
      <c r="G17" s="13">
        <v>11.3</v>
      </c>
      <c r="H17" s="13">
        <v>14.13</v>
      </c>
      <c r="I17" s="13">
        <f t="shared" si="0"/>
        <v>391.68360000000001</v>
      </c>
      <c r="J17" s="16" t="e">
        <f>#REF!+I17</f>
        <v>#REF!</v>
      </c>
    </row>
    <row r="18" spans="1:10" ht="45.6" x14ac:dyDescent="0.3">
      <c r="A18" s="3" t="s">
        <v>40</v>
      </c>
      <c r="B18" s="3">
        <v>103329</v>
      </c>
      <c r="C18" s="10" t="s">
        <v>94</v>
      </c>
      <c r="D18" s="2" t="s">
        <v>54</v>
      </c>
      <c r="E18" s="12">
        <v>25</v>
      </c>
      <c r="F18" s="1" t="s">
        <v>4</v>
      </c>
      <c r="G18" s="13">
        <v>108.76</v>
      </c>
      <c r="H18" s="13">
        <v>135.94999999999999</v>
      </c>
      <c r="I18" s="13">
        <f t="shared" si="0"/>
        <v>3398.7499999999995</v>
      </c>
      <c r="J18" s="16" t="e">
        <f>#REF!+I18</f>
        <v>#REF!</v>
      </c>
    </row>
    <row r="19" spans="1:10" ht="22.8" x14ac:dyDescent="0.3">
      <c r="A19" s="3" t="s">
        <v>128</v>
      </c>
      <c r="B19" s="3">
        <v>97633</v>
      </c>
      <c r="C19" s="10" t="s">
        <v>92</v>
      </c>
      <c r="D19" s="2" t="s">
        <v>55</v>
      </c>
      <c r="E19" s="12">
        <v>25.35</v>
      </c>
      <c r="F19" s="1" t="s">
        <v>4</v>
      </c>
      <c r="G19" s="13">
        <v>27.45</v>
      </c>
      <c r="H19" s="13">
        <v>34.31</v>
      </c>
      <c r="I19" s="13">
        <f t="shared" si="0"/>
        <v>869.75850000000014</v>
      </c>
      <c r="J19" s="16" t="e">
        <f>#REF!+I19</f>
        <v>#REF!</v>
      </c>
    </row>
    <row r="20" spans="1:10" ht="57" x14ac:dyDescent="0.3">
      <c r="A20" s="3" t="s">
        <v>129</v>
      </c>
      <c r="B20" s="3">
        <v>106122</v>
      </c>
      <c r="C20" s="10" t="s">
        <v>95</v>
      </c>
      <c r="D20" s="2" t="s">
        <v>56</v>
      </c>
      <c r="E20" s="12">
        <v>66</v>
      </c>
      <c r="F20" s="1" t="s">
        <v>7</v>
      </c>
      <c r="G20" s="13">
        <v>85.01</v>
      </c>
      <c r="H20" s="13">
        <v>106.26</v>
      </c>
      <c r="I20" s="13">
        <f t="shared" si="0"/>
        <v>7013.1600000000008</v>
      </c>
      <c r="J20" s="16" t="e">
        <f>#REF!+I20</f>
        <v>#REF!</v>
      </c>
    </row>
    <row r="21" spans="1:10" ht="34.200000000000003" x14ac:dyDescent="0.3">
      <c r="A21" s="3" t="s">
        <v>130</v>
      </c>
      <c r="B21" s="3">
        <v>97914</v>
      </c>
      <c r="C21" s="10" t="s">
        <v>96</v>
      </c>
      <c r="D21" s="2" t="s">
        <v>57</v>
      </c>
      <c r="E21" s="12">
        <v>150</v>
      </c>
      <c r="F21" s="1" t="s">
        <v>58</v>
      </c>
      <c r="G21" s="13">
        <v>3.46</v>
      </c>
      <c r="H21" s="13">
        <v>4.33</v>
      </c>
      <c r="I21" s="13">
        <f t="shared" si="0"/>
        <v>649.5</v>
      </c>
      <c r="J21" s="16" t="e">
        <f>#REF!+I21</f>
        <v>#REF!</v>
      </c>
    </row>
    <row r="22" spans="1:10" ht="14.25" customHeight="1" x14ac:dyDescent="0.3">
      <c r="A22" s="6">
        <v>2</v>
      </c>
      <c r="B22" s="212" t="s">
        <v>44</v>
      </c>
      <c r="C22" s="213"/>
      <c r="D22" s="213"/>
      <c r="E22" s="213"/>
      <c r="F22" s="213"/>
      <c r="G22" s="213"/>
      <c r="H22" s="213"/>
      <c r="I22" s="166"/>
      <c r="J22" s="16" t="e">
        <f>#REF!+I22</f>
        <v>#REF!</v>
      </c>
    </row>
    <row r="23" spans="1:10" ht="57" x14ac:dyDescent="0.3">
      <c r="A23" s="3" t="s">
        <v>8</v>
      </c>
      <c r="B23" s="3">
        <v>87700</v>
      </c>
      <c r="C23" s="10" t="s">
        <v>97</v>
      </c>
      <c r="D23" s="2" t="s">
        <v>59</v>
      </c>
      <c r="E23" s="12">
        <v>5.5</v>
      </c>
      <c r="F23" s="7" t="s">
        <v>4</v>
      </c>
      <c r="G23" s="13">
        <v>62.8</v>
      </c>
      <c r="H23" s="13">
        <v>78.5</v>
      </c>
      <c r="I23" s="13">
        <f t="shared" si="0"/>
        <v>431.75</v>
      </c>
      <c r="J23" s="16" t="e">
        <f>#REF!+I23</f>
        <v>#REF!</v>
      </c>
    </row>
    <row r="24" spans="1:10" ht="57" x14ac:dyDescent="0.3">
      <c r="A24" s="3" t="s">
        <v>9</v>
      </c>
      <c r="B24" s="3">
        <v>87700</v>
      </c>
      <c r="C24" s="10" t="s">
        <v>98</v>
      </c>
      <c r="D24" s="2" t="s">
        <v>59</v>
      </c>
      <c r="E24" s="12">
        <v>5.17</v>
      </c>
      <c r="F24" s="7" t="s">
        <v>4</v>
      </c>
      <c r="G24" s="13">
        <v>62.8</v>
      </c>
      <c r="H24" s="13">
        <v>78.5</v>
      </c>
      <c r="I24" s="13">
        <f t="shared" si="0"/>
        <v>405.84499999999997</v>
      </c>
      <c r="J24" s="16" t="e">
        <f>#REF!+I24</f>
        <v>#REF!</v>
      </c>
    </row>
    <row r="25" spans="1:10" ht="57" x14ac:dyDescent="0.3">
      <c r="A25" s="3" t="s">
        <v>10</v>
      </c>
      <c r="B25" s="3">
        <v>87700</v>
      </c>
      <c r="C25" s="11" t="s">
        <v>158</v>
      </c>
      <c r="D25" s="2" t="s">
        <v>59</v>
      </c>
      <c r="E25" s="12">
        <v>3.76</v>
      </c>
      <c r="F25" s="7" t="s">
        <v>4</v>
      </c>
      <c r="G25" s="13">
        <v>62.8</v>
      </c>
      <c r="H25" s="13">
        <v>78.5</v>
      </c>
      <c r="I25" s="13">
        <f t="shared" si="0"/>
        <v>295.15999999999997</v>
      </c>
      <c r="J25" s="16" t="e">
        <f>#REF!+I25</f>
        <v>#REF!</v>
      </c>
    </row>
    <row r="26" spans="1:10" ht="57" x14ac:dyDescent="0.3">
      <c r="A26" s="3" t="s">
        <v>11</v>
      </c>
      <c r="B26" s="3">
        <v>87700</v>
      </c>
      <c r="C26" s="11" t="s">
        <v>159</v>
      </c>
      <c r="D26" s="2" t="s">
        <v>59</v>
      </c>
      <c r="E26" s="12">
        <v>213.5</v>
      </c>
      <c r="F26" s="7" t="s">
        <v>4</v>
      </c>
      <c r="G26" s="13">
        <v>62.8</v>
      </c>
      <c r="H26" s="13">
        <v>78.5</v>
      </c>
      <c r="I26" s="13">
        <f t="shared" si="0"/>
        <v>16759.75</v>
      </c>
      <c r="J26" s="16" t="e">
        <f>#REF!+I26</f>
        <v>#REF!</v>
      </c>
    </row>
    <row r="27" spans="1:10" ht="14.25" customHeight="1" x14ac:dyDescent="0.3">
      <c r="A27" s="4">
        <v>3</v>
      </c>
      <c r="B27" s="212" t="s">
        <v>41</v>
      </c>
      <c r="C27" s="213"/>
      <c r="D27" s="213"/>
      <c r="E27" s="213"/>
      <c r="F27" s="213"/>
      <c r="G27" s="213"/>
      <c r="H27" s="213"/>
      <c r="I27" s="29"/>
      <c r="J27" s="16" t="e">
        <f>#REF!+I27</f>
        <v>#REF!</v>
      </c>
    </row>
    <row r="28" spans="1:10" ht="45.6" x14ac:dyDescent="0.3">
      <c r="A28" s="3" t="s">
        <v>13</v>
      </c>
      <c r="B28" s="3">
        <v>1</v>
      </c>
      <c r="C28" s="10" t="s">
        <v>99</v>
      </c>
      <c r="D28" s="2" t="s">
        <v>60</v>
      </c>
      <c r="E28" s="12">
        <v>180</v>
      </c>
      <c r="F28" s="7" t="s">
        <v>4</v>
      </c>
      <c r="G28" s="13">
        <v>150.9</v>
      </c>
      <c r="H28" s="13">
        <v>188.63</v>
      </c>
      <c r="I28" s="167">
        <f>H28*E28</f>
        <v>33953.4</v>
      </c>
      <c r="J28" s="16" t="e">
        <f>#REF!+I28</f>
        <v>#REF!</v>
      </c>
    </row>
    <row r="29" spans="1:10" ht="22.8" x14ac:dyDescent="0.3">
      <c r="A29" s="3" t="s">
        <v>14</v>
      </c>
      <c r="B29" s="3">
        <v>101731</v>
      </c>
      <c r="C29" s="10" t="s">
        <v>100</v>
      </c>
      <c r="D29" s="2" t="s">
        <v>61</v>
      </c>
      <c r="E29" s="12">
        <v>57.62</v>
      </c>
      <c r="F29" s="7" t="s">
        <v>4</v>
      </c>
      <c r="G29" s="13">
        <v>387.05</v>
      </c>
      <c r="H29" s="13">
        <v>483.81</v>
      </c>
      <c r="I29" s="13">
        <f>H29*E29</f>
        <v>27877.1322</v>
      </c>
      <c r="J29" s="16" t="e">
        <f>#REF!+I29</f>
        <v>#REF!</v>
      </c>
    </row>
    <row r="30" spans="1:10" ht="22.8" x14ac:dyDescent="0.3">
      <c r="A30" s="3" t="s">
        <v>15</v>
      </c>
      <c r="B30" s="3">
        <v>101731</v>
      </c>
      <c r="C30" s="10" t="s">
        <v>101</v>
      </c>
      <c r="D30" s="2" t="s">
        <v>61</v>
      </c>
      <c r="E30" s="12">
        <v>2</v>
      </c>
      <c r="F30" s="7" t="s">
        <v>4</v>
      </c>
      <c r="G30" s="13">
        <v>387.05</v>
      </c>
      <c r="H30" s="13">
        <v>483.81</v>
      </c>
      <c r="I30" s="13">
        <f t="shared" si="0"/>
        <v>967.62</v>
      </c>
      <c r="J30" s="16" t="e">
        <f>#REF!+I30</f>
        <v>#REF!</v>
      </c>
    </row>
    <row r="31" spans="1:10" ht="22.8" x14ac:dyDescent="0.3">
      <c r="A31" s="3" t="s">
        <v>16</v>
      </c>
      <c r="B31" s="3">
        <v>101731</v>
      </c>
      <c r="C31" s="10" t="s">
        <v>102</v>
      </c>
      <c r="D31" s="2" t="s">
        <v>61</v>
      </c>
      <c r="E31" s="12">
        <v>23</v>
      </c>
      <c r="F31" s="7" t="s">
        <v>4</v>
      </c>
      <c r="G31" s="13">
        <v>387.05</v>
      </c>
      <c r="H31" s="13">
        <v>483.81</v>
      </c>
      <c r="I31" s="13">
        <f>H31*E31</f>
        <v>11127.63</v>
      </c>
      <c r="J31" s="16" t="e">
        <f>#REF!+I31</f>
        <v>#REF!</v>
      </c>
    </row>
    <row r="32" spans="1:10" ht="14.25" customHeight="1" x14ac:dyDescent="0.3">
      <c r="A32" s="4">
        <v>4</v>
      </c>
      <c r="B32" s="212" t="s">
        <v>45</v>
      </c>
      <c r="C32" s="213"/>
      <c r="D32" s="213"/>
      <c r="E32" s="213"/>
      <c r="F32" s="213"/>
      <c r="G32" s="213"/>
      <c r="H32" s="213"/>
      <c r="I32" s="29"/>
      <c r="J32" s="16" t="e">
        <f>#REF!+I32</f>
        <v>#REF!</v>
      </c>
    </row>
    <row r="33" spans="1:10" ht="34.200000000000003" x14ac:dyDescent="0.3">
      <c r="A33" s="3" t="s">
        <v>17</v>
      </c>
      <c r="B33" s="3">
        <v>97628</v>
      </c>
      <c r="C33" s="10" t="s">
        <v>104</v>
      </c>
      <c r="D33" s="2" t="s">
        <v>103</v>
      </c>
      <c r="E33" s="12">
        <v>20</v>
      </c>
      <c r="F33" s="7" t="s">
        <v>7</v>
      </c>
      <c r="G33" s="13">
        <v>311.38</v>
      </c>
      <c r="H33" s="13">
        <v>389.23</v>
      </c>
      <c r="I33" s="167">
        <f t="shared" si="0"/>
        <v>7784.6</v>
      </c>
      <c r="J33" s="16" t="e">
        <f>#REF!+I33</f>
        <v>#REF!</v>
      </c>
    </row>
    <row r="34" spans="1:10" ht="34.200000000000003" x14ac:dyDescent="0.3">
      <c r="A34" s="3" t="s">
        <v>18</v>
      </c>
      <c r="B34" s="3">
        <v>97624</v>
      </c>
      <c r="C34" s="10" t="s">
        <v>105</v>
      </c>
      <c r="D34" s="2" t="s">
        <v>62</v>
      </c>
      <c r="E34" s="12">
        <v>2</v>
      </c>
      <c r="F34" s="7" t="s">
        <v>4</v>
      </c>
      <c r="G34" s="13">
        <v>125.07</v>
      </c>
      <c r="H34" s="13">
        <v>156.34</v>
      </c>
      <c r="I34" s="167">
        <f t="shared" si="0"/>
        <v>312.68</v>
      </c>
      <c r="J34" s="16" t="e">
        <f>#REF!+I34</f>
        <v>#REF!</v>
      </c>
    </row>
    <row r="35" spans="1:10" ht="34.200000000000003" x14ac:dyDescent="0.3">
      <c r="A35" s="3" t="s">
        <v>19</v>
      </c>
      <c r="B35" s="3">
        <v>97633</v>
      </c>
      <c r="C35" s="10" t="s">
        <v>106</v>
      </c>
      <c r="D35" s="2" t="s">
        <v>52</v>
      </c>
      <c r="E35" s="12">
        <v>1</v>
      </c>
      <c r="F35" s="7" t="s">
        <v>4</v>
      </c>
      <c r="G35" s="13">
        <v>27.45</v>
      </c>
      <c r="H35" s="13">
        <v>34.31</v>
      </c>
      <c r="I35" s="167">
        <f t="shared" si="0"/>
        <v>34.31</v>
      </c>
      <c r="J35" s="16" t="e">
        <f>#REF!+I35</f>
        <v>#REF!</v>
      </c>
    </row>
    <row r="36" spans="1:10" ht="34.200000000000003" x14ac:dyDescent="0.3">
      <c r="A36" s="3" t="s">
        <v>20</v>
      </c>
      <c r="B36" s="3">
        <v>97624</v>
      </c>
      <c r="C36" s="10" t="s">
        <v>107</v>
      </c>
      <c r="D36" s="2" t="s">
        <v>62</v>
      </c>
      <c r="E36" s="12">
        <v>3</v>
      </c>
      <c r="F36" s="7" t="s">
        <v>4</v>
      </c>
      <c r="G36" s="13">
        <v>125.07</v>
      </c>
      <c r="H36" s="13">
        <v>156.34</v>
      </c>
      <c r="I36" s="167">
        <f t="shared" si="0"/>
        <v>469.02</v>
      </c>
      <c r="J36" s="16" t="e">
        <f>#REF!+I36</f>
        <v>#REF!</v>
      </c>
    </row>
    <row r="37" spans="1:10" ht="22.8" x14ac:dyDescent="0.3">
      <c r="A37" s="3" t="s">
        <v>131</v>
      </c>
      <c r="B37" s="3">
        <v>88267</v>
      </c>
      <c r="C37" s="10" t="s">
        <v>108</v>
      </c>
      <c r="D37" s="2" t="s">
        <v>109</v>
      </c>
      <c r="E37" s="12">
        <v>6</v>
      </c>
      <c r="F37" s="7" t="s">
        <v>47</v>
      </c>
      <c r="G37" s="13">
        <v>32.99</v>
      </c>
      <c r="H37" s="13">
        <v>41.24</v>
      </c>
      <c r="I37" s="167">
        <f t="shared" si="0"/>
        <v>247.44</v>
      </c>
      <c r="J37" s="16" t="e">
        <f>#REF!+I37</f>
        <v>#REF!</v>
      </c>
    </row>
    <row r="38" spans="1:10" ht="34.200000000000003" x14ac:dyDescent="0.3">
      <c r="A38" s="3" t="s">
        <v>132</v>
      </c>
      <c r="B38" s="3">
        <v>89356</v>
      </c>
      <c r="C38" s="10" t="s">
        <v>108</v>
      </c>
      <c r="D38" s="2" t="s">
        <v>64</v>
      </c>
      <c r="E38" s="12">
        <v>5</v>
      </c>
      <c r="F38" s="7" t="s">
        <v>32</v>
      </c>
      <c r="G38" s="13">
        <v>27.66</v>
      </c>
      <c r="H38" s="13">
        <v>34.58</v>
      </c>
      <c r="I38" s="167">
        <f t="shared" si="0"/>
        <v>172.89999999999998</v>
      </c>
      <c r="J38" s="16" t="e">
        <f>#REF!+I38</f>
        <v>#REF!</v>
      </c>
    </row>
    <row r="39" spans="1:10" ht="34.200000000000003" x14ac:dyDescent="0.3">
      <c r="A39" s="3" t="s">
        <v>133</v>
      </c>
      <c r="B39" s="3">
        <v>89362</v>
      </c>
      <c r="C39" s="10" t="s">
        <v>108</v>
      </c>
      <c r="D39" s="2" t="s">
        <v>63</v>
      </c>
      <c r="E39" s="12">
        <v>8</v>
      </c>
      <c r="F39" s="7" t="s">
        <v>42</v>
      </c>
      <c r="G39" s="13">
        <v>11.14</v>
      </c>
      <c r="H39" s="13">
        <v>13.93</v>
      </c>
      <c r="I39" s="167">
        <f t="shared" si="0"/>
        <v>111.44</v>
      </c>
      <c r="J39" s="16" t="e">
        <f>#REF!+I39</f>
        <v>#REF!</v>
      </c>
    </row>
    <row r="40" spans="1:10" ht="45.6" x14ac:dyDescent="0.3">
      <c r="A40" s="3" t="s">
        <v>134</v>
      </c>
      <c r="B40" s="3">
        <v>89714</v>
      </c>
      <c r="C40" s="10" t="s">
        <v>108</v>
      </c>
      <c r="D40" s="2" t="s">
        <v>65</v>
      </c>
      <c r="E40" s="12">
        <v>5</v>
      </c>
      <c r="F40" s="7" t="s">
        <v>32</v>
      </c>
      <c r="G40" s="13">
        <v>42.2</v>
      </c>
      <c r="H40" s="13">
        <v>52.75</v>
      </c>
      <c r="I40" s="167">
        <f t="shared" si="0"/>
        <v>263.75</v>
      </c>
      <c r="J40" s="16" t="e">
        <f>#REF!+I40</f>
        <v>#REF!</v>
      </c>
    </row>
    <row r="41" spans="1:10" ht="45.6" x14ac:dyDescent="0.3">
      <c r="A41" s="3" t="s">
        <v>135</v>
      </c>
      <c r="B41" s="3">
        <v>89726</v>
      </c>
      <c r="C41" s="10" t="s">
        <v>108</v>
      </c>
      <c r="D41" s="2" t="s">
        <v>66</v>
      </c>
      <c r="E41" s="12">
        <v>8</v>
      </c>
      <c r="F41" s="7" t="s">
        <v>42</v>
      </c>
      <c r="G41" s="13">
        <v>11.89</v>
      </c>
      <c r="H41" s="13">
        <v>14.86</v>
      </c>
      <c r="I41" s="167">
        <f t="shared" si="0"/>
        <v>118.88</v>
      </c>
      <c r="J41" s="16" t="e">
        <f>#REF!+I41</f>
        <v>#REF!</v>
      </c>
    </row>
    <row r="42" spans="1:10" ht="14.25" customHeight="1" x14ac:dyDescent="0.3">
      <c r="A42" s="4">
        <v>5</v>
      </c>
      <c r="B42" s="212" t="s">
        <v>46</v>
      </c>
      <c r="C42" s="213"/>
      <c r="D42" s="213"/>
      <c r="E42" s="213"/>
      <c r="F42" s="213"/>
      <c r="G42" s="213"/>
      <c r="H42" s="213"/>
      <c r="I42" s="172"/>
      <c r="J42" s="16" t="e">
        <f>#REF!+I42</f>
        <v>#REF!</v>
      </c>
    </row>
    <row r="43" spans="1:10" ht="22.8" x14ac:dyDescent="0.3">
      <c r="A43" s="3" t="s">
        <v>21</v>
      </c>
      <c r="B43" s="3">
        <v>97665</v>
      </c>
      <c r="C43" s="10" t="s">
        <v>110</v>
      </c>
      <c r="D43" s="2" t="s">
        <v>67</v>
      </c>
      <c r="E43" s="12">
        <v>26</v>
      </c>
      <c r="F43" s="7" t="s">
        <v>42</v>
      </c>
      <c r="G43" s="13">
        <v>2.13</v>
      </c>
      <c r="H43" s="13">
        <v>2.66</v>
      </c>
      <c r="I43" s="170">
        <f t="shared" si="0"/>
        <v>69.16</v>
      </c>
      <c r="J43" s="16" t="e">
        <f>#REF!+I43</f>
        <v>#REF!</v>
      </c>
    </row>
    <row r="44" spans="1:10" ht="22.8" x14ac:dyDescent="0.3">
      <c r="A44" s="3" t="s">
        <v>136</v>
      </c>
      <c r="B44" s="3">
        <v>88264</v>
      </c>
      <c r="C44" s="10" t="s">
        <v>111</v>
      </c>
      <c r="D44" s="2" t="s">
        <v>68</v>
      </c>
      <c r="E44" s="12">
        <v>12</v>
      </c>
      <c r="F44" s="7" t="s">
        <v>48</v>
      </c>
      <c r="G44" s="13">
        <v>34.11</v>
      </c>
      <c r="H44" s="13">
        <v>42.64</v>
      </c>
      <c r="I44" s="170">
        <f t="shared" si="0"/>
        <v>511.68</v>
      </c>
      <c r="J44" s="16" t="e">
        <f>#REF!+I44</f>
        <v>#REF!</v>
      </c>
    </row>
    <row r="45" spans="1:10" ht="22.8" x14ac:dyDescent="0.3">
      <c r="A45" s="3" t="s">
        <v>137</v>
      </c>
      <c r="B45" s="3">
        <v>88247</v>
      </c>
      <c r="C45" s="10" t="s">
        <v>111</v>
      </c>
      <c r="D45" s="2" t="s">
        <v>69</v>
      </c>
      <c r="E45" s="12">
        <v>12</v>
      </c>
      <c r="F45" s="7" t="s">
        <v>48</v>
      </c>
      <c r="G45" s="13">
        <v>28.03</v>
      </c>
      <c r="H45" s="13">
        <v>35.04</v>
      </c>
      <c r="I45" s="170">
        <f t="shared" si="0"/>
        <v>420.48</v>
      </c>
      <c r="J45" s="16" t="e">
        <f>#REF!+I45</f>
        <v>#REF!</v>
      </c>
    </row>
    <row r="46" spans="1:10" ht="34.200000000000003" x14ac:dyDescent="0.3">
      <c r="A46" s="3" t="s">
        <v>138</v>
      </c>
      <c r="B46" s="3">
        <v>97662</v>
      </c>
      <c r="C46" s="10" t="s">
        <v>112</v>
      </c>
      <c r="D46" s="2" t="s">
        <v>70</v>
      </c>
      <c r="E46" s="12">
        <v>16</v>
      </c>
      <c r="F46" s="7" t="s">
        <v>42</v>
      </c>
      <c r="G46" s="13">
        <v>0.78</v>
      </c>
      <c r="H46" s="13">
        <v>0.98</v>
      </c>
      <c r="I46" s="170">
        <f t="shared" si="0"/>
        <v>15.68</v>
      </c>
      <c r="J46" s="16" t="e">
        <f>#REF!+I46</f>
        <v>#REF!</v>
      </c>
    </row>
    <row r="47" spans="1:10" ht="34.200000000000003" x14ac:dyDescent="0.3">
      <c r="A47" s="3" t="s">
        <v>139</v>
      </c>
      <c r="B47" s="3">
        <v>92025</v>
      </c>
      <c r="C47" s="10" t="s">
        <v>113</v>
      </c>
      <c r="D47" s="2" t="s">
        <v>71</v>
      </c>
      <c r="E47" s="12">
        <v>16</v>
      </c>
      <c r="F47" s="7" t="s">
        <v>42</v>
      </c>
      <c r="G47" s="13">
        <v>80.05</v>
      </c>
      <c r="H47" s="13">
        <v>100.06</v>
      </c>
      <c r="I47" s="170">
        <f>H47*E47</f>
        <v>1600.96</v>
      </c>
      <c r="J47" s="16" t="e">
        <f>#REF!+I47</f>
        <v>#REF!</v>
      </c>
    </row>
    <row r="48" spans="1:10" ht="34.200000000000003" x14ac:dyDescent="0.3">
      <c r="A48" s="3" t="s">
        <v>140</v>
      </c>
      <c r="B48" s="3">
        <v>92020</v>
      </c>
      <c r="C48" s="10" t="s">
        <v>114</v>
      </c>
      <c r="D48" s="2" t="s">
        <v>72</v>
      </c>
      <c r="E48" s="12">
        <v>5</v>
      </c>
      <c r="F48" s="7" t="s">
        <v>42</v>
      </c>
      <c r="G48" s="13">
        <v>117.05</v>
      </c>
      <c r="H48" s="13">
        <v>146.31</v>
      </c>
      <c r="I48" s="170">
        <f t="shared" si="0"/>
        <v>731.55</v>
      </c>
      <c r="J48" s="16" t="e">
        <f>#REF!+I48</f>
        <v>#REF!</v>
      </c>
    </row>
    <row r="49" spans="1:10" ht="19.5" customHeight="1" x14ac:dyDescent="0.3">
      <c r="A49" s="3" t="s">
        <v>141</v>
      </c>
      <c r="B49" s="3">
        <v>88264</v>
      </c>
      <c r="C49" s="10" t="s">
        <v>115</v>
      </c>
      <c r="D49" s="2" t="s">
        <v>68</v>
      </c>
      <c r="E49" s="12">
        <v>6</v>
      </c>
      <c r="F49" s="7" t="s">
        <v>48</v>
      </c>
      <c r="G49" s="13">
        <v>34.11</v>
      </c>
      <c r="H49" s="13">
        <v>42.64</v>
      </c>
      <c r="I49" s="170">
        <f t="shared" si="0"/>
        <v>255.84</v>
      </c>
      <c r="J49" s="16" t="e">
        <f>#REF!+I49</f>
        <v>#REF!</v>
      </c>
    </row>
    <row r="50" spans="1:10" x14ac:dyDescent="0.3">
      <c r="A50" s="3" t="s">
        <v>142</v>
      </c>
      <c r="B50" s="3">
        <v>88264</v>
      </c>
      <c r="C50" s="10" t="s">
        <v>116</v>
      </c>
      <c r="D50" s="2" t="s">
        <v>68</v>
      </c>
      <c r="E50" s="12">
        <v>3</v>
      </c>
      <c r="F50" s="7" t="s">
        <v>48</v>
      </c>
      <c r="G50" s="13">
        <v>34.11</v>
      </c>
      <c r="H50" s="13">
        <v>42.64</v>
      </c>
      <c r="I50" s="170">
        <f t="shared" si="0"/>
        <v>127.92</v>
      </c>
      <c r="J50" s="16" t="e">
        <f>#REF!+I50</f>
        <v>#REF!</v>
      </c>
    </row>
    <row r="51" spans="1:10" ht="27" customHeight="1" x14ac:dyDescent="0.3">
      <c r="A51" s="3" t="s">
        <v>143</v>
      </c>
      <c r="B51" s="3">
        <v>88264</v>
      </c>
      <c r="C51" s="10" t="s">
        <v>155</v>
      </c>
      <c r="D51" s="2" t="s">
        <v>68</v>
      </c>
      <c r="E51" s="12">
        <v>90</v>
      </c>
      <c r="F51" s="7" t="s">
        <v>48</v>
      </c>
      <c r="G51" s="13">
        <v>34.11</v>
      </c>
      <c r="H51" s="13">
        <v>42.64</v>
      </c>
      <c r="I51" s="170">
        <f t="shared" si="0"/>
        <v>3837.6</v>
      </c>
      <c r="J51" s="16" t="e">
        <f>#REF!+I51</f>
        <v>#REF!</v>
      </c>
    </row>
    <row r="52" spans="1:10" ht="29.7" customHeight="1" x14ac:dyDescent="0.3">
      <c r="A52" s="3" t="s">
        <v>144</v>
      </c>
      <c r="B52" s="3">
        <v>88247</v>
      </c>
      <c r="C52" s="10" t="s">
        <v>155</v>
      </c>
      <c r="D52" s="2" t="s">
        <v>69</v>
      </c>
      <c r="E52" s="12">
        <v>90</v>
      </c>
      <c r="F52" s="7" t="s">
        <v>48</v>
      </c>
      <c r="G52" s="13">
        <v>28.03</v>
      </c>
      <c r="H52" s="13">
        <v>35.04</v>
      </c>
      <c r="I52" s="170">
        <f t="shared" si="0"/>
        <v>3153.6</v>
      </c>
      <c r="J52" s="16" t="e">
        <f>#REF!+I52</f>
        <v>#REF!</v>
      </c>
    </row>
    <row r="53" spans="1:10" ht="38.25" customHeight="1" x14ac:dyDescent="0.3">
      <c r="A53" s="3" t="s">
        <v>145</v>
      </c>
      <c r="B53" s="3">
        <v>91926</v>
      </c>
      <c r="C53" s="10" t="s">
        <v>155</v>
      </c>
      <c r="D53" s="2" t="s">
        <v>156</v>
      </c>
      <c r="E53" s="12">
        <v>300</v>
      </c>
      <c r="F53" s="7" t="s">
        <v>32</v>
      </c>
      <c r="G53" s="13">
        <v>5.3</v>
      </c>
      <c r="H53" s="13">
        <v>6.63</v>
      </c>
      <c r="I53" s="170">
        <f t="shared" si="0"/>
        <v>1989</v>
      </c>
      <c r="J53" s="16" t="e">
        <f>#REF!+I53</f>
        <v>#REF!</v>
      </c>
    </row>
    <row r="54" spans="1:10" ht="40.5" customHeight="1" x14ac:dyDescent="0.3">
      <c r="A54" s="3" t="s">
        <v>146</v>
      </c>
      <c r="B54" s="3">
        <v>103782</v>
      </c>
      <c r="C54" s="10" t="s">
        <v>155</v>
      </c>
      <c r="D54" s="2" t="s">
        <v>157</v>
      </c>
      <c r="E54" s="12">
        <v>46</v>
      </c>
      <c r="F54" s="7" t="s">
        <v>42</v>
      </c>
      <c r="G54" s="13">
        <v>32.07</v>
      </c>
      <c r="H54" s="13">
        <v>40.090000000000003</v>
      </c>
      <c r="I54" s="170">
        <f t="shared" si="0"/>
        <v>1844.14</v>
      </c>
      <c r="J54" s="16" t="e">
        <f>#REF!+I54</f>
        <v>#REF!</v>
      </c>
    </row>
    <row r="55" spans="1:10" ht="14.55" customHeight="1" x14ac:dyDescent="0.3">
      <c r="A55" s="4">
        <v>6</v>
      </c>
      <c r="B55" s="212" t="s">
        <v>43</v>
      </c>
      <c r="C55" s="213"/>
      <c r="D55" s="213"/>
      <c r="E55" s="213"/>
      <c r="F55" s="213"/>
      <c r="G55" s="213"/>
      <c r="H55" s="213"/>
      <c r="I55" s="173"/>
      <c r="J55" s="16" t="e">
        <f>#REF!+I55</f>
        <v>#REF!</v>
      </c>
    </row>
    <row r="56" spans="1:10" ht="34.200000000000003" x14ac:dyDescent="0.3">
      <c r="A56" s="3" t="s">
        <v>22</v>
      </c>
      <c r="B56" s="3">
        <v>94114</v>
      </c>
      <c r="C56" s="10" t="s">
        <v>117</v>
      </c>
      <c r="D56" s="2" t="s">
        <v>73</v>
      </c>
      <c r="E56" s="12">
        <v>51.37</v>
      </c>
      <c r="F56" s="7" t="s">
        <v>4</v>
      </c>
      <c r="G56" s="13">
        <v>76.55</v>
      </c>
      <c r="H56" s="13">
        <v>95.69</v>
      </c>
      <c r="I56" s="13">
        <f t="shared" si="0"/>
        <v>4915.5953</v>
      </c>
      <c r="J56" s="16" t="e">
        <f>#REF!+I56</f>
        <v>#REF!</v>
      </c>
    </row>
    <row r="57" spans="1:10" ht="34.200000000000003" x14ac:dyDescent="0.3">
      <c r="A57" s="3" t="s">
        <v>23</v>
      </c>
      <c r="B57" s="3">
        <v>96114</v>
      </c>
      <c r="C57" s="10" t="s">
        <v>118</v>
      </c>
      <c r="D57" s="2" t="s">
        <v>73</v>
      </c>
      <c r="E57" s="12">
        <v>26.98</v>
      </c>
      <c r="F57" s="7" t="s">
        <v>4</v>
      </c>
      <c r="G57" s="13">
        <v>76.55</v>
      </c>
      <c r="H57" s="13">
        <v>95.69</v>
      </c>
      <c r="I57" s="13">
        <f t="shared" si="0"/>
        <v>2581.7161999999998</v>
      </c>
      <c r="J57" s="16" t="e">
        <f>#REF!+I57</f>
        <v>#REF!</v>
      </c>
    </row>
    <row r="58" spans="1:10" ht="34.200000000000003" x14ac:dyDescent="0.3">
      <c r="A58" s="3" t="s">
        <v>147</v>
      </c>
      <c r="B58" s="3">
        <v>96113</v>
      </c>
      <c r="C58" s="10" t="s">
        <v>119</v>
      </c>
      <c r="D58" s="2" t="s">
        <v>73</v>
      </c>
      <c r="E58" s="12">
        <v>57.52</v>
      </c>
      <c r="F58" s="7" t="s">
        <v>4</v>
      </c>
      <c r="G58" s="13">
        <v>76.55</v>
      </c>
      <c r="H58" s="13">
        <v>95.69</v>
      </c>
      <c r="I58" s="13">
        <f t="shared" si="0"/>
        <v>5504.0888000000004</v>
      </c>
      <c r="J58" s="16" t="e">
        <f>#REF!+I58</f>
        <v>#REF!</v>
      </c>
    </row>
    <row r="59" spans="1:10" ht="45.6" x14ac:dyDescent="0.3">
      <c r="A59" s="3" t="s">
        <v>148</v>
      </c>
      <c r="B59" s="3">
        <v>87547</v>
      </c>
      <c r="C59" s="10" t="s">
        <v>120</v>
      </c>
      <c r="D59" s="2" t="s">
        <v>74</v>
      </c>
      <c r="E59" s="12">
        <v>125.32</v>
      </c>
      <c r="F59" s="7" t="s">
        <v>4</v>
      </c>
      <c r="G59" s="13">
        <v>54.57</v>
      </c>
      <c r="H59" s="13">
        <v>68.209999999999994</v>
      </c>
      <c r="I59" s="13">
        <f t="shared" si="0"/>
        <v>8548.0771999999979</v>
      </c>
      <c r="J59" s="16" t="e">
        <f>#REF!+I59</f>
        <v>#REF!</v>
      </c>
    </row>
    <row r="60" spans="1:10" ht="34.200000000000003" x14ac:dyDescent="0.3">
      <c r="A60" s="3" t="s">
        <v>149</v>
      </c>
      <c r="B60" s="3">
        <v>87547</v>
      </c>
      <c r="C60" s="10" t="s">
        <v>121</v>
      </c>
      <c r="D60" s="2" t="s">
        <v>75</v>
      </c>
      <c r="E60" s="12">
        <v>139</v>
      </c>
      <c r="F60" s="7" t="s">
        <v>4</v>
      </c>
      <c r="G60" s="13">
        <v>72.790000000000006</v>
      </c>
      <c r="H60" s="13">
        <v>90.99</v>
      </c>
      <c r="I60" s="13">
        <f t="shared" si="0"/>
        <v>12647.609999999999</v>
      </c>
      <c r="J60" s="16" t="e">
        <f>#REF!+I60</f>
        <v>#REF!</v>
      </c>
    </row>
    <row r="61" spans="1:10" ht="14.25" customHeight="1" x14ac:dyDescent="0.3">
      <c r="A61" s="4">
        <v>7</v>
      </c>
      <c r="B61" s="212" t="s">
        <v>12</v>
      </c>
      <c r="C61" s="213"/>
      <c r="D61" s="213"/>
      <c r="E61" s="213"/>
      <c r="F61" s="213"/>
      <c r="G61" s="213"/>
      <c r="H61" s="213"/>
      <c r="I61" s="29"/>
      <c r="J61" s="16" t="e">
        <f>#REF!+I61</f>
        <v>#REF!</v>
      </c>
    </row>
    <row r="62" spans="1:10" ht="34.200000000000003" x14ac:dyDescent="0.3">
      <c r="A62" s="3" t="s">
        <v>25</v>
      </c>
      <c r="B62" s="3">
        <v>100702</v>
      </c>
      <c r="C62" s="10" t="s">
        <v>123</v>
      </c>
      <c r="D62" s="2" t="s">
        <v>77</v>
      </c>
      <c r="E62" s="12">
        <v>12.6</v>
      </c>
      <c r="F62" s="7" t="s">
        <v>4</v>
      </c>
      <c r="G62" s="13">
        <v>489.8</v>
      </c>
      <c r="H62" s="13">
        <v>612.25</v>
      </c>
      <c r="I62" s="13">
        <f t="shared" si="0"/>
        <v>7714.3499999999995</v>
      </c>
      <c r="J62" s="16" t="e">
        <f>#REF!+I62</f>
        <v>#REF!</v>
      </c>
    </row>
    <row r="63" spans="1:10" ht="45.6" x14ac:dyDescent="0.3">
      <c r="A63" s="3" t="s">
        <v>26</v>
      </c>
      <c r="B63" s="3">
        <v>94805</v>
      </c>
      <c r="C63" s="10" t="s">
        <v>124</v>
      </c>
      <c r="D63" s="2" t="s">
        <v>122</v>
      </c>
      <c r="E63" s="12">
        <v>1</v>
      </c>
      <c r="F63" s="7" t="s">
        <v>42</v>
      </c>
      <c r="G63" s="13">
        <v>889.55</v>
      </c>
      <c r="H63" s="13">
        <v>1111.94</v>
      </c>
      <c r="I63" s="13">
        <f t="shared" si="0"/>
        <v>1111.94</v>
      </c>
      <c r="J63" s="16" t="e">
        <f>#REF!+I63</f>
        <v>#REF!</v>
      </c>
    </row>
    <row r="64" spans="1:10" ht="22.8" x14ac:dyDescent="0.3">
      <c r="A64" s="3" t="s">
        <v>27</v>
      </c>
      <c r="B64" s="3">
        <v>88315</v>
      </c>
      <c r="C64" s="10" t="s">
        <v>125</v>
      </c>
      <c r="D64" s="2" t="s">
        <v>78</v>
      </c>
      <c r="E64" s="12">
        <v>24</v>
      </c>
      <c r="F64" s="7" t="s">
        <v>47</v>
      </c>
      <c r="G64" s="13">
        <v>33.369999999999997</v>
      </c>
      <c r="H64" s="13">
        <v>41.71</v>
      </c>
      <c r="I64" s="13">
        <f t="shared" si="0"/>
        <v>1001.04</v>
      </c>
      <c r="J64" s="16" t="e">
        <f>#REF!+I64</f>
        <v>#REF!</v>
      </c>
    </row>
    <row r="65" spans="1:10" ht="22.8" x14ac:dyDescent="0.3">
      <c r="A65" s="3" t="s">
        <v>150</v>
      </c>
      <c r="B65" s="3">
        <v>88251</v>
      </c>
      <c r="C65" s="10" t="s">
        <v>125</v>
      </c>
      <c r="D65" s="2" t="s">
        <v>79</v>
      </c>
      <c r="E65" s="12">
        <v>24</v>
      </c>
      <c r="F65" s="7" t="s">
        <v>47</v>
      </c>
      <c r="G65" s="13">
        <v>27.45</v>
      </c>
      <c r="H65" s="13">
        <v>34.31</v>
      </c>
      <c r="I65" s="13">
        <f t="shared" si="0"/>
        <v>823.44</v>
      </c>
      <c r="J65" s="16" t="e">
        <f>#REF!+I65</f>
        <v>#REF!</v>
      </c>
    </row>
    <row r="66" spans="1:10" x14ac:dyDescent="0.3">
      <c r="A66" s="3" t="s">
        <v>151</v>
      </c>
      <c r="B66" s="3">
        <v>34360</v>
      </c>
      <c r="C66" s="10" t="s">
        <v>125</v>
      </c>
      <c r="D66" s="2" t="s">
        <v>81</v>
      </c>
      <c r="E66" s="12">
        <v>320</v>
      </c>
      <c r="F66" s="7" t="s">
        <v>80</v>
      </c>
      <c r="G66" s="13">
        <v>71.790000000000006</v>
      </c>
      <c r="H66" s="13">
        <v>89.74</v>
      </c>
      <c r="I66" s="13">
        <f t="shared" si="0"/>
        <v>28716.799999999999</v>
      </c>
      <c r="J66" s="16" t="e">
        <f>#REF!+I66</f>
        <v>#REF!</v>
      </c>
    </row>
    <row r="67" spans="1:10" ht="14.55" customHeight="1" x14ac:dyDescent="0.3">
      <c r="A67" s="4">
        <v>8</v>
      </c>
      <c r="B67" s="212" t="s">
        <v>24</v>
      </c>
      <c r="C67" s="213"/>
      <c r="D67" s="213"/>
      <c r="E67" s="213"/>
      <c r="F67" s="213"/>
      <c r="G67" s="213"/>
      <c r="H67" s="213"/>
      <c r="I67" s="171"/>
      <c r="J67" s="16" t="e">
        <f>#REF!+I67</f>
        <v>#REF!</v>
      </c>
    </row>
    <row r="68" spans="1:10" ht="22.8" x14ac:dyDescent="0.3">
      <c r="A68" s="3" t="s">
        <v>28</v>
      </c>
      <c r="B68" s="3">
        <v>88489</v>
      </c>
      <c r="C68" s="10" t="s">
        <v>126</v>
      </c>
      <c r="D68" s="2" t="s">
        <v>82</v>
      </c>
      <c r="E68" s="12">
        <v>139</v>
      </c>
      <c r="F68" s="7" t="s">
        <v>4</v>
      </c>
      <c r="G68" s="13">
        <v>14.91</v>
      </c>
      <c r="H68" s="13">
        <v>18.64</v>
      </c>
      <c r="I68" s="13">
        <f t="shared" si="0"/>
        <v>2590.96</v>
      </c>
      <c r="J68" s="16" t="e">
        <f>#REF!+I68</f>
        <v>#REF!</v>
      </c>
    </row>
    <row r="69" spans="1:10" ht="22.8" x14ac:dyDescent="0.3">
      <c r="A69" s="3" t="s">
        <v>29</v>
      </c>
      <c r="B69" s="3">
        <v>88488</v>
      </c>
      <c r="C69" s="10" t="s">
        <v>127</v>
      </c>
      <c r="D69" s="2" t="s">
        <v>83</v>
      </c>
      <c r="E69" s="12">
        <v>213.5</v>
      </c>
      <c r="F69" s="7" t="s">
        <v>4</v>
      </c>
      <c r="G69" s="13">
        <v>17.7</v>
      </c>
      <c r="H69" s="13">
        <v>22.13</v>
      </c>
      <c r="I69" s="13">
        <f t="shared" si="0"/>
        <v>4724.7550000000001</v>
      </c>
      <c r="J69" s="16" t="e">
        <f>#REF!+I69</f>
        <v>#REF!</v>
      </c>
    </row>
    <row r="70" spans="1:10" ht="14.25" customHeight="1" x14ac:dyDescent="0.3">
      <c r="A70" s="4">
        <v>9</v>
      </c>
      <c r="B70" s="212" t="s">
        <v>51</v>
      </c>
      <c r="C70" s="213"/>
      <c r="D70" s="213"/>
      <c r="E70" s="213"/>
      <c r="F70" s="213"/>
      <c r="G70" s="213"/>
      <c r="H70" s="213"/>
      <c r="I70" s="29"/>
      <c r="J70" s="16" t="e">
        <f>#REF!+I70</f>
        <v>#REF!</v>
      </c>
    </row>
    <row r="71" spans="1:10" ht="34.200000000000003" x14ac:dyDescent="0.3">
      <c r="A71" s="3" t="s">
        <v>30</v>
      </c>
      <c r="B71" s="3">
        <v>103689</v>
      </c>
      <c r="C71" s="10" t="s">
        <v>50</v>
      </c>
      <c r="D71" s="2" t="s">
        <v>84</v>
      </c>
      <c r="E71" s="12">
        <v>2.88</v>
      </c>
      <c r="F71" s="7" t="s">
        <v>4</v>
      </c>
      <c r="G71" s="13">
        <v>365.55</v>
      </c>
      <c r="H71" s="13">
        <v>456.94</v>
      </c>
      <c r="I71" s="13">
        <f t="shared" si="0"/>
        <v>1315.9872</v>
      </c>
      <c r="J71" s="16" t="e">
        <f>#REF!+I71</f>
        <v>#REF!</v>
      </c>
    </row>
    <row r="72" spans="1:10" ht="22.8" x14ac:dyDescent="0.3">
      <c r="A72" s="3" t="s">
        <v>31</v>
      </c>
      <c r="B72" s="3">
        <v>90778</v>
      </c>
      <c r="C72" s="10" t="s">
        <v>49</v>
      </c>
      <c r="D72" s="2" t="s">
        <v>171</v>
      </c>
      <c r="E72" s="12">
        <v>88</v>
      </c>
      <c r="F72" s="7" t="s">
        <v>48</v>
      </c>
      <c r="G72" s="13">
        <v>147.13999999999999</v>
      </c>
      <c r="H72" s="13">
        <v>183.93</v>
      </c>
      <c r="I72" s="13">
        <f t="shared" si="0"/>
        <v>16185.84</v>
      </c>
      <c r="J72" s="16" t="e">
        <f>#REF!+I72</f>
        <v>#REF!</v>
      </c>
    </row>
    <row r="73" spans="1:10" ht="22.8" x14ac:dyDescent="0.3">
      <c r="A73" s="3" t="s">
        <v>33</v>
      </c>
      <c r="B73" s="3">
        <v>90776</v>
      </c>
      <c r="C73" s="10" t="s">
        <v>86</v>
      </c>
      <c r="D73" s="2" t="s">
        <v>85</v>
      </c>
      <c r="E73" s="12">
        <v>600</v>
      </c>
      <c r="F73" s="7" t="s">
        <v>48</v>
      </c>
      <c r="G73" s="13">
        <v>61.56</v>
      </c>
      <c r="H73" s="13">
        <v>76.95</v>
      </c>
      <c r="I73" s="13">
        <f t="shared" si="0"/>
        <v>46170</v>
      </c>
      <c r="J73" s="16" t="e">
        <f>#REF!+I73</f>
        <v>#REF!</v>
      </c>
    </row>
    <row r="74" spans="1:10" ht="14.55" customHeight="1" x14ac:dyDescent="0.3">
      <c r="A74" s="15">
        <v>10</v>
      </c>
      <c r="B74" s="212" t="s">
        <v>222</v>
      </c>
      <c r="C74" s="213"/>
      <c r="D74" s="213"/>
      <c r="E74" s="213"/>
      <c r="F74" s="213"/>
      <c r="G74" s="213"/>
      <c r="H74" s="213"/>
      <c r="I74" s="29"/>
    </row>
    <row r="75" spans="1:10" ht="14.55" customHeight="1" x14ac:dyDescent="0.3">
      <c r="A75" s="3" t="s">
        <v>223</v>
      </c>
      <c r="B75" s="3">
        <f>Cotações!A12</f>
        <v>1</v>
      </c>
      <c r="C75" s="10"/>
      <c r="D75" s="2" t="str">
        <f>Cotações!A10</f>
        <v>SERVIÇOS DE MARMORARIA</v>
      </c>
      <c r="E75" s="12">
        <v>1</v>
      </c>
      <c r="F75" s="7" t="s">
        <v>229</v>
      </c>
      <c r="G75" s="13">
        <f>Cotações!G13</f>
        <v>135339.65</v>
      </c>
      <c r="H75" s="13">
        <v>169174.56</v>
      </c>
      <c r="I75" s="170">
        <f t="shared" ref="I75:I80" si="1">H75*E75</f>
        <v>169174.56</v>
      </c>
    </row>
    <row r="76" spans="1:10" ht="14.55" customHeight="1" x14ac:dyDescent="0.3">
      <c r="A76" s="3" t="s">
        <v>224</v>
      </c>
      <c r="B76" s="3">
        <f>Cotações!A18</f>
        <v>2</v>
      </c>
      <c r="C76" s="10"/>
      <c r="D76" s="2" t="str">
        <f>Cotações!A16</f>
        <v>SERVIÇOS DE MARCENARIA</v>
      </c>
      <c r="E76" s="12">
        <v>1</v>
      </c>
      <c r="F76" s="7" t="s">
        <v>229</v>
      </c>
      <c r="G76" s="13">
        <f>Cotações!G19</f>
        <v>287666.66666666669</v>
      </c>
      <c r="H76" s="13">
        <v>359583.33</v>
      </c>
      <c r="I76" s="170">
        <f t="shared" si="1"/>
        <v>359583.33</v>
      </c>
    </row>
    <row r="77" spans="1:10" ht="14.55" customHeight="1" x14ac:dyDescent="0.3">
      <c r="A77" s="3" t="s">
        <v>225</v>
      </c>
      <c r="B77" s="3">
        <f>Cotações!A24</f>
        <v>3</v>
      </c>
      <c r="C77" s="10"/>
      <c r="D77" s="2" t="str">
        <f>Cotações!A22</f>
        <v>PRODUTOS DE ELETRICIDADE TÉCNICA</v>
      </c>
      <c r="E77" s="12">
        <v>1</v>
      </c>
      <c r="F77" s="7" t="s">
        <v>229</v>
      </c>
      <c r="G77" s="13">
        <f>Cotações!G25</f>
        <v>15238.796666666667</v>
      </c>
      <c r="H77" s="13">
        <v>19048.5</v>
      </c>
      <c r="I77" s="167">
        <f t="shared" si="1"/>
        <v>19048.5</v>
      </c>
    </row>
    <row r="78" spans="1:10" ht="14.55" customHeight="1" x14ac:dyDescent="0.3">
      <c r="A78" s="3" t="s">
        <v>226</v>
      </c>
      <c r="B78" s="3">
        <f>Cotações!A30</f>
        <v>4</v>
      </c>
      <c r="C78" s="10"/>
      <c r="D78" s="2" t="str">
        <f>Cotações!A28</f>
        <v>SERVIÇOS DE ILUMINAÇÃO TÉCNICA ESPECIALIZADA</v>
      </c>
      <c r="E78" s="12">
        <v>1</v>
      </c>
      <c r="F78" s="7" t="s">
        <v>229</v>
      </c>
      <c r="G78" s="13">
        <f>Cotações!G31</f>
        <v>32862.519999999997</v>
      </c>
      <c r="H78" s="13">
        <v>41078.15</v>
      </c>
      <c r="I78" s="167">
        <f t="shared" si="1"/>
        <v>41078.15</v>
      </c>
    </row>
    <row r="79" spans="1:10" ht="14.55" customHeight="1" x14ac:dyDescent="0.3">
      <c r="A79" s="3" t="s">
        <v>227</v>
      </c>
      <c r="B79" s="3">
        <f>Cotações!A36</f>
        <v>5</v>
      </c>
      <c r="C79" s="10"/>
      <c r="D79" s="2" t="str">
        <f>Cotações!A34</f>
        <v>REVESTIMENTOS CERÂMICOS TÉCNICOS</v>
      </c>
      <c r="E79" s="12">
        <v>1</v>
      </c>
      <c r="F79" s="7" t="s">
        <v>229</v>
      </c>
      <c r="G79" s="13">
        <f>Cotações!G37</f>
        <v>21410.006666666668</v>
      </c>
      <c r="H79" s="13">
        <v>26762.51</v>
      </c>
      <c r="I79" s="167">
        <f t="shared" si="1"/>
        <v>26762.51</v>
      </c>
    </row>
    <row r="80" spans="1:10" ht="14.55" customHeight="1" x14ac:dyDescent="0.3">
      <c r="A80" s="3" t="s">
        <v>228</v>
      </c>
      <c r="B80" s="3">
        <f>Cotações!A42</f>
        <v>6</v>
      </c>
      <c r="C80" s="10"/>
      <c r="D80" s="2" t="str">
        <f>Cotações!A40</f>
        <v>REVESTIMENTOS DE PEDRA NATURAL</v>
      </c>
      <c r="E80" s="12">
        <v>1</v>
      </c>
      <c r="F80" s="7" t="s">
        <v>229</v>
      </c>
      <c r="G80" s="13">
        <f>Cotações!G43</f>
        <v>16979.043333333335</v>
      </c>
      <c r="H80" s="13">
        <v>21223.8</v>
      </c>
      <c r="I80" s="167">
        <f t="shared" si="1"/>
        <v>21223.8</v>
      </c>
    </row>
    <row r="81" spans="1:9" ht="14.55" customHeight="1" x14ac:dyDescent="0.3">
      <c r="A81" s="3"/>
      <c r="B81" s="3"/>
      <c r="C81" s="10"/>
      <c r="D81" s="2"/>
      <c r="E81" s="12"/>
      <c r="F81" s="7"/>
      <c r="G81" s="13"/>
      <c r="H81" s="13"/>
      <c r="I81" s="13"/>
    </row>
    <row r="82" spans="1:9" ht="14.55" customHeight="1" x14ac:dyDescent="0.3">
      <c r="A82" s="3"/>
      <c r="B82" s="3"/>
      <c r="C82" s="10"/>
      <c r="D82" s="2"/>
      <c r="E82" s="12"/>
      <c r="F82" s="7"/>
      <c r="G82" s="13"/>
      <c r="H82" s="13"/>
      <c r="I82" s="13"/>
    </row>
    <row r="83" spans="1:9" ht="14.55" customHeight="1" x14ac:dyDescent="0.3">
      <c r="A83" s="15"/>
      <c r="B83" s="8"/>
      <c r="C83" s="8"/>
      <c r="D83" s="17" t="s">
        <v>190</v>
      </c>
      <c r="E83" s="17"/>
      <c r="F83" s="17"/>
      <c r="G83" s="27"/>
      <c r="H83" s="28"/>
      <c r="I83" s="168">
        <f>SUM(I12:I82)</f>
        <v>919991.9310000001</v>
      </c>
    </row>
    <row r="84" spans="1:9" ht="27" customHeight="1" x14ac:dyDescent="0.3">
      <c r="A84" s="5"/>
      <c r="B84" s="5"/>
      <c r="C84" s="5"/>
      <c r="D84" s="5"/>
      <c r="E84" s="5"/>
      <c r="F84" s="5"/>
      <c r="G84" s="5"/>
      <c r="H84" s="5"/>
      <c r="I84" s="169"/>
    </row>
    <row r="85" spans="1:9" ht="343.05" customHeight="1" x14ac:dyDescent="0.3">
      <c r="A85" s="220" t="s">
        <v>165</v>
      </c>
      <c r="B85" s="221"/>
      <c r="C85" s="222" t="s">
        <v>169</v>
      </c>
      <c r="D85" s="223"/>
      <c r="E85" s="223"/>
      <c r="F85" s="223"/>
      <c r="G85" s="223"/>
      <c r="H85" s="223"/>
      <c r="I85" s="224"/>
    </row>
    <row r="87" spans="1:9" x14ac:dyDescent="0.3">
      <c r="D87" t="s">
        <v>513</v>
      </c>
    </row>
    <row r="93" spans="1:9" x14ac:dyDescent="0.3">
      <c r="D93" t="s">
        <v>508</v>
      </c>
      <c r="F93" s="218" t="s">
        <v>508</v>
      </c>
      <c r="G93" s="218"/>
      <c r="H93" s="218"/>
    </row>
    <row r="94" spans="1:9" x14ac:dyDescent="0.3">
      <c r="D94" s="160" t="s">
        <v>499</v>
      </c>
      <c r="E94" s="160"/>
      <c r="F94" s="219" t="s">
        <v>507</v>
      </c>
      <c r="G94" s="219"/>
      <c r="H94" s="219"/>
      <c r="I94" s="160"/>
    </row>
    <row r="95" spans="1:9" x14ac:dyDescent="0.3">
      <c r="D95" s="160" t="s">
        <v>500</v>
      </c>
      <c r="E95" s="160"/>
      <c r="F95" s="219" t="s">
        <v>405</v>
      </c>
      <c r="G95" s="219"/>
      <c r="H95" s="219"/>
      <c r="I95" s="160"/>
    </row>
    <row r="96" spans="1:9" x14ac:dyDescent="0.3">
      <c r="D96" s="160" t="s">
        <v>498</v>
      </c>
      <c r="E96" s="160"/>
      <c r="F96" s="219" t="s">
        <v>501</v>
      </c>
      <c r="G96" s="219"/>
      <c r="H96" s="219"/>
      <c r="I96" s="160"/>
    </row>
  </sheetData>
  <mergeCells count="29">
    <mergeCell ref="F93:H93"/>
    <mergeCell ref="F94:H94"/>
    <mergeCell ref="F95:H95"/>
    <mergeCell ref="F96:H96"/>
    <mergeCell ref="A85:B85"/>
    <mergeCell ref="C85:I85"/>
    <mergeCell ref="A8:B8"/>
    <mergeCell ref="D8:I8"/>
    <mergeCell ref="A2:I2"/>
    <mergeCell ref="A6:B6"/>
    <mergeCell ref="A7:B7"/>
    <mergeCell ref="A3:B3"/>
    <mergeCell ref="A4:B4"/>
    <mergeCell ref="A5:B5"/>
    <mergeCell ref="D3:I3"/>
    <mergeCell ref="D4:I4"/>
    <mergeCell ref="D5:I5"/>
    <mergeCell ref="D6:I6"/>
    <mergeCell ref="D7:I7"/>
    <mergeCell ref="B74:H74"/>
    <mergeCell ref="B32:H32"/>
    <mergeCell ref="B27:H27"/>
    <mergeCell ref="B22:H22"/>
    <mergeCell ref="B11:H11"/>
    <mergeCell ref="B70:H70"/>
    <mergeCell ref="B67:H67"/>
    <mergeCell ref="B61:H61"/>
    <mergeCell ref="B55:H55"/>
    <mergeCell ref="B42:H42"/>
  </mergeCells>
  <phoneticPr fontId="7" type="noConversion"/>
  <pageMargins left="0.51181102362204722" right="0.51181102362204722" top="0.78740157480314965" bottom="0.78740157480314965" header="0.31496062992125984" footer="0.31496062992125984"/>
  <pageSetup paperSize="9" scale="75" fitToHeight="0" orientation="portrait" r:id="rId1"/>
  <headerFooter>
    <oddFooter>&amp;CPLANILHA DE REFORMA ORÇAMENTÁRIA&amp;R&amp;P</oddFooter>
  </headerFooter>
  <rowBreaks count="2" manualBreakCount="2">
    <brk id="26" max="16383" man="1"/>
    <brk id="5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03FFB-DE97-423F-9BC9-6E5DF703046C}">
  <sheetPr>
    <pageSetUpPr fitToPage="1"/>
  </sheetPr>
  <dimension ref="A1:H84"/>
  <sheetViews>
    <sheetView view="pageBreakPreview" topLeftCell="B1" zoomScaleNormal="100" zoomScaleSheetLayoutView="100" zoomScalePageLayoutView="20" workbookViewId="0">
      <selection activeCell="N10" sqref="N10"/>
    </sheetView>
  </sheetViews>
  <sheetFormatPr defaultRowHeight="14.4" x14ac:dyDescent="0.3"/>
  <cols>
    <col min="1" max="1" width="4.77734375" customWidth="1"/>
    <col min="2" max="2" width="8" customWidth="1"/>
    <col min="3" max="4" width="45.77734375" customWidth="1"/>
    <col min="5" max="5" width="8" style="164" customWidth="1"/>
    <col min="6" max="6" width="5.77734375" customWidth="1"/>
    <col min="7" max="7" width="12.77734375" bestFit="1" customWidth="1"/>
    <col min="8" max="8" width="12.77734375" hidden="1" customWidth="1"/>
  </cols>
  <sheetData>
    <row r="1" spans="1:8" x14ac:dyDescent="0.3">
      <c r="A1" s="5"/>
      <c r="B1" s="5"/>
      <c r="C1" s="5"/>
      <c r="D1" s="5"/>
      <c r="E1" s="162"/>
      <c r="F1" s="5"/>
    </row>
    <row r="2" spans="1:8" ht="16.8" x14ac:dyDescent="0.3">
      <c r="A2" s="217" t="s">
        <v>193</v>
      </c>
      <c r="B2" s="217"/>
      <c r="C2" s="217"/>
      <c r="D2" s="217"/>
      <c r="E2" s="217"/>
      <c r="F2" s="217"/>
    </row>
    <row r="3" spans="1:8" x14ac:dyDescent="0.3">
      <c r="A3" s="214" t="s">
        <v>167</v>
      </c>
      <c r="B3" s="214"/>
      <c r="C3" s="215" t="s">
        <v>187</v>
      </c>
      <c r="D3" s="216"/>
      <c r="E3" s="216"/>
      <c r="F3" s="225"/>
    </row>
    <row r="4" spans="1:8" x14ac:dyDescent="0.3">
      <c r="A4" s="214" t="s">
        <v>1</v>
      </c>
      <c r="B4" s="214"/>
      <c r="C4" s="215" t="s">
        <v>186</v>
      </c>
      <c r="D4" s="216"/>
      <c r="E4" s="216"/>
      <c r="F4" s="225"/>
    </row>
    <row r="5" spans="1:8" ht="23.25" customHeight="1" x14ac:dyDescent="0.3">
      <c r="A5" s="214" t="s">
        <v>160</v>
      </c>
      <c r="B5" s="214"/>
      <c r="C5" s="215" t="s">
        <v>188</v>
      </c>
      <c r="D5" s="216"/>
      <c r="E5" s="216"/>
      <c r="F5" s="225"/>
    </row>
    <row r="6" spans="1:8" ht="58.95" customHeight="1" x14ac:dyDescent="0.3">
      <c r="A6" s="214" t="s">
        <v>161</v>
      </c>
      <c r="B6" s="214"/>
      <c r="C6" s="215" t="s">
        <v>194</v>
      </c>
      <c r="D6" s="216"/>
      <c r="E6" s="216"/>
      <c r="F6" s="225"/>
    </row>
    <row r="7" spans="1:8" ht="28.5" customHeight="1" x14ac:dyDescent="0.3">
      <c r="A7" s="214" t="s">
        <v>162</v>
      </c>
      <c r="B7" s="214"/>
      <c r="C7" s="215" t="s">
        <v>195</v>
      </c>
      <c r="D7" s="216"/>
      <c r="E7" s="216"/>
      <c r="F7" s="225"/>
    </row>
    <row r="8" spans="1:8" ht="23.25" customHeight="1" x14ac:dyDescent="0.3">
      <c r="A8" s="214" t="s">
        <v>0</v>
      </c>
      <c r="B8" s="214"/>
      <c r="C8" s="215" t="s">
        <v>196</v>
      </c>
      <c r="D8" s="216"/>
      <c r="E8" s="216"/>
      <c r="F8" s="225"/>
    </row>
    <row r="9" spans="1:8" ht="6.75" customHeight="1" x14ac:dyDescent="0.3">
      <c r="A9" s="5"/>
      <c r="B9" s="5"/>
      <c r="C9" s="5"/>
      <c r="D9" s="5"/>
      <c r="E9" s="162"/>
      <c r="F9" s="5"/>
    </row>
    <row r="10" spans="1:8" ht="24" x14ac:dyDescent="0.3">
      <c r="A10" s="9" t="s">
        <v>2</v>
      </c>
      <c r="B10" s="9" t="s">
        <v>34</v>
      </c>
      <c r="C10" s="227" t="s">
        <v>175</v>
      </c>
      <c r="D10" s="228"/>
      <c r="E10" s="9" t="s">
        <v>153</v>
      </c>
      <c r="F10" s="9" t="s">
        <v>168</v>
      </c>
    </row>
    <row r="11" spans="1:8" ht="14.25" customHeight="1" x14ac:dyDescent="0.3">
      <c r="A11" s="6">
        <v>1</v>
      </c>
      <c r="B11" s="229" t="s">
        <v>152</v>
      </c>
      <c r="C11" s="230"/>
      <c r="D11" s="230"/>
      <c r="E11" s="230"/>
      <c r="F11" s="231"/>
    </row>
    <row r="12" spans="1:8" ht="34.200000000000003" x14ac:dyDescent="0.3">
      <c r="A12" s="3" t="s">
        <v>3</v>
      </c>
      <c r="B12" s="3">
        <v>97633</v>
      </c>
      <c r="C12" s="2" t="s">
        <v>52</v>
      </c>
      <c r="D12" s="10" t="s">
        <v>178</v>
      </c>
      <c r="E12" s="163">
        <v>213.5</v>
      </c>
      <c r="F12" s="1" t="s">
        <v>4</v>
      </c>
      <c r="H12" s="16" t="e">
        <f>#REF!+#REF!</f>
        <v>#REF!</v>
      </c>
    </row>
    <row r="13" spans="1:8" ht="34.200000000000003" x14ac:dyDescent="0.3">
      <c r="A13" s="3" t="s">
        <v>5</v>
      </c>
      <c r="B13" s="3">
        <v>97624</v>
      </c>
      <c r="C13" s="2" t="s">
        <v>62</v>
      </c>
      <c r="D13" s="10" t="s">
        <v>179</v>
      </c>
      <c r="E13" s="163">
        <v>4.87</v>
      </c>
      <c r="F13" s="1" t="s">
        <v>7</v>
      </c>
      <c r="H13" s="16" t="e">
        <f>#REF!+#REF!</f>
        <v>#REF!</v>
      </c>
    </row>
    <row r="14" spans="1:8" ht="34.200000000000003" x14ac:dyDescent="0.3">
      <c r="A14" s="3" t="s">
        <v>6</v>
      </c>
      <c r="B14" s="3">
        <v>97633</v>
      </c>
      <c r="C14" s="2" t="s">
        <v>52</v>
      </c>
      <c r="D14" s="10" t="s">
        <v>172</v>
      </c>
      <c r="E14" s="163">
        <v>57.52</v>
      </c>
      <c r="F14" s="14" t="s">
        <v>4</v>
      </c>
      <c r="H14" s="16" t="e">
        <f>#REF!+#REF!</f>
        <v>#REF!</v>
      </c>
    </row>
    <row r="15" spans="1:8" ht="22.8" x14ac:dyDescent="0.3">
      <c r="A15" s="3" t="s">
        <v>37</v>
      </c>
      <c r="B15" s="3">
        <v>88269</v>
      </c>
      <c r="C15" s="2" t="s">
        <v>91</v>
      </c>
      <c r="D15" s="10" t="s">
        <v>173</v>
      </c>
      <c r="E15" s="163">
        <v>4</v>
      </c>
      <c r="F15" s="1" t="s">
        <v>48</v>
      </c>
      <c r="H15" s="16" t="e">
        <f>#REF!+#REF!</f>
        <v>#REF!</v>
      </c>
    </row>
    <row r="16" spans="1:8" ht="34.200000000000003" x14ac:dyDescent="0.3">
      <c r="A16" s="3" t="s">
        <v>38</v>
      </c>
      <c r="B16" s="3">
        <v>88316</v>
      </c>
      <c r="C16" s="2" t="s">
        <v>154</v>
      </c>
      <c r="D16" s="10" t="s">
        <v>174</v>
      </c>
      <c r="E16" s="163">
        <v>4</v>
      </c>
      <c r="F16" s="1" t="s">
        <v>48</v>
      </c>
      <c r="H16" s="16" t="e">
        <f>#REF!+#REF!</f>
        <v>#REF!</v>
      </c>
    </row>
    <row r="17" spans="1:8" ht="22.8" x14ac:dyDescent="0.3">
      <c r="A17" s="3" t="s">
        <v>39</v>
      </c>
      <c r="B17" s="3">
        <v>97644</v>
      </c>
      <c r="C17" s="2" t="s">
        <v>53</v>
      </c>
      <c r="D17" s="10" t="s">
        <v>180</v>
      </c>
      <c r="E17" s="163">
        <v>27.72</v>
      </c>
      <c r="F17" s="1" t="s">
        <v>4</v>
      </c>
      <c r="H17" s="16" t="e">
        <f>#REF!+#REF!</f>
        <v>#REF!</v>
      </c>
    </row>
    <row r="18" spans="1:8" ht="45.6" x14ac:dyDescent="0.3">
      <c r="A18" s="3" t="s">
        <v>40</v>
      </c>
      <c r="B18" s="3">
        <v>103329</v>
      </c>
      <c r="C18" s="2" t="s">
        <v>54</v>
      </c>
      <c r="D18" s="10" t="s">
        <v>176</v>
      </c>
      <c r="E18" s="163">
        <v>25</v>
      </c>
      <c r="F18" s="1" t="s">
        <v>4</v>
      </c>
      <c r="H18" s="16" t="e">
        <f>#REF!+#REF!</f>
        <v>#REF!</v>
      </c>
    </row>
    <row r="19" spans="1:8" ht="22.8" x14ac:dyDescent="0.3">
      <c r="A19" s="3" t="s">
        <v>128</v>
      </c>
      <c r="B19" s="3">
        <v>97633</v>
      </c>
      <c r="C19" s="2" t="s">
        <v>55</v>
      </c>
      <c r="D19" s="10" t="s">
        <v>177</v>
      </c>
      <c r="E19" s="163">
        <v>25.35</v>
      </c>
      <c r="F19" s="1" t="s">
        <v>4</v>
      </c>
      <c r="H19" s="16" t="e">
        <f>#REF!+#REF!</f>
        <v>#REF!</v>
      </c>
    </row>
    <row r="20" spans="1:8" ht="57" x14ac:dyDescent="0.3">
      <c r="A20" s="3" t="s">
        <v>129</v>
      </c>
      <c r="B20" s="3">
        <v>106122</v>
      </c>
      <c r="C20" s="2" t="s">
        <v>56</v>
      </c>
      <c r="D20" s="10" t="s">
        <v>181</v>
      </c>
      <c r="E20" s="163">
        <v>66</v>
      </c>
      <c r="F20" s="1" t="s">
        <v>7</v>
      </c>
      <c r="H20" s="16" t="e">
        <f>#REF!+#REF!</f>
        <v>#REF!</v>
      </c>
    </row>
    <row r="21" spans="1:8" ht="34.200000000000003" x14ac:dyDescent="0.3">
      <c r="A21" s="3" t="s">
        <v>130</v>
      </c>
      <c r="B21" s="3">
        <v>97914</v>
      </c>
      <c r="C21" s="2" t="s">
        <v>57</v>
      </c>
      <c r="D21" s="10" t="s">
        <v>189</v>
      </c>
      <c r="E21" s="163">
        <v>150</v>
      </c>
      <c r="F21" s="1" t="s">
        <v>58</v>
      </c>
      <c r="H21" s="16" t="e">
        <f>#REF!+#REF!</f>
        <v>#REF!</v>
      </c>
    </row>
    <row r="22" spans="1:8" x14ac:dyDescent="0.3">
      <c r="A22" s="6">
        <v>2</v>
      </c>
      <c r="B22" s="232" t="s">
        <v>44</v>
      </c>
      <c r="C22" s="232"/>
      <c r="D22" s="232"/>
      <c r="E22" s="232"/>
      <c r="F22" s="232"/>
      <c r="H22" s="16" t="e">
        <f>#REF!+#REF!</f>
        <v>#REF!</v>
      </c>
    </row>
    <row r="23" spans="1:8" ht="57" x14ac:dyDescent="0.3">
      <c r="A23" s="3" t="s">
        <v>8</v>
      </c>
      <c r="B23" s="3">
        <v>87700</v>
      </c>
      <c r="C23" s="2" t="s">
        <v>59</v>
      </c>
      <c r="D23" s="10" t="s">
        <v>182</v>
      </c>
      <c r="E23" s="1">
        <v>5.5</v>
      </c>
      <c r="F23" s="7" t="s">
        <v>4</v>
      </c>
      <c r="H23" s="16" t="e">
        <f>#REF!+#REF!</f>
        <v>#REF!</v>
      </c>
    </row>
    <row r="24" spans="1:8" ht="57" x14ac:dyDescent="0.3">
      <c r="A24" s="3" t="s">
        <v>9</v>
      </c>
      <c r="B24" s="3">
        <v>87700</v>
      </c>
      <c r="C24" s="2" t="s">
        <v>59</v>
      </c>
      <c r="D24" s="10" t="s">
        <v>183</v>
      </c>
      <c r="E24" s="1">
        <v>5.17</v>
      </c>
      <c r="F24" s="7" t="s">
        <v>4</v>
      </c>
      <c r="H24" s="16" t="e">
        <f>#REF!+#REF!</f>
        <v>#REF!</v>
      </c>
    </row>
    <row r="25" spans="1:8" ht="57" x14ac:dyDescent="0.3">
      <c r="A25" s="3" t="s">
        <v>10</v>
      </c>
      <c r="B25" s="3">
        <v>87700</v>
      </c>
      <c r="C25" s="2" t="s">
        <v>59</v>
      </c>
      <c r="D25" s="11" t="s">
        <v>184</v>
      </c>
      <c r="E25" s="163">
        <v>3.76</v>
      </c>
      <c r="F25" s="7" t="s">
        <v>4</v>
      </c>
      <c r="H25" s="16" t="e">
        <f>#REF!+#REF!</f>
        <v>#REF!</v>
      </c>
    </row>
    <row r="26" spans="1:8" ht="57" x14ac:dyDescent="0.3">
      <c r="A26" s="3" t="s">
        <v>11</v>
      </c>
      <c r="B26" s="3">
        <v>87700</v>
      </c>
      <c r="C26" s="2" t="s">
        <v>59</v>
      </c>
      <c r="D26" s="11" t="s">
        <v>185</v>
      </c>
      <c r="E26" s="163">
        <v>213.5</v>
      </c>
      <c r="F26" s="7" t="s">
        <v>4</v>
      </c>
      <c r="H26" s="16" t="e">
        <f>#REF!+#REF!</f>
        <v>#REF!</v>
      </c>
    </row>
    <row r="27" spans="1:8" x14ac:dyDescent="0.3">
      <c r="A27" s="4">
        <v>3</v>
      </c>
      <c r="B27" s="233" t="s">
        <v>41</v>
      </c>
      <c r="C27" s="233"/>
      <c r="D27" s="233"/>
      <c r="E27" s="233"/>
      <c r="F27" s="233"/>
      <c r="H27" s="16" t="e">
        <f>#REF!+#REF!</f>
        <v>#REF!</v>
      </c>
    </row>
    <row r="28" spans="1:8" ht="45.6" x14ac:dyDescent="0.3">
      <c r="A28" s="3" t="s">
        <v>13</v>
      </c>
      <c r="B28" s="3">
        <v>104596</v>
      </c>
      <c r="C28" s="2" t="s">
        <v>60</v>
      </c>
      <c r="D28" s="10" t="s">
        <v>99</v>
      </c>
      <c r="E28" s="163">
        <f ca="1">'Memoria de Cálculo'!E28</f>
        <v>180</v>
      </c>
      <c r="F28" s="7" t="s">
        <v>4</v>
      </c>
      <c r="H28" s="16" t="e">
        <f>#REF!+#REF!</f>
        <v>#REF!</v>
      </c>
    </row>
    <row r="29" spans="1:8" ht="22.8" x14ac:dyDescent="0.3">
      <c r="A29" s="3" t="s">
        <v>14</v>
      </c>
      <c r="B29" s="3">
        <v>101731</v>
      </c>
      <c r="C29" s="2" t="s">
        <v>61</v>
      </c>
      <c r="D29" s="10" t="s">
        <v>200</v>
      </c>
      <c r="E29" s="163">
        <v>57.62</v>
      </c>
      <c r="F29" s="7" t="s">
        <v>4</v>
      </c>
      <c r="H29" s="16" t="e">
        <f>#REF!+#REF!</f>
        <v>#REF!</v>
      </c>
    </row>
    <row r="30" spans="1:8" ht="22.8" x14ac:dyDescent="0.3">
      <c r="A30" s="3" t="s">
        <v>15</v>
      </c>
      <c r="B30" s="3">
        <v>101731</v>
      </c>
      <c r="C30" s="2" t="s">
        <v>61</v>
      </c>
      <c r="D30" s="10" t="s">
        <v>201</v>
      </c>
      <c r="E30" s="163">
        <f ca="1">'Memoria de Cálculo'!E30</f>
        <v>2</v>
      </c>
      <c r="F30" s="7" t="s">
        <v>4</v>
      </c>
      <c r="H30" s="16" t="e">
        <f>#REF!+#REF!</f>
        <v>#REF!</v>
      </c>
    </row>
    <row r="31" spans="1:8" ht="22.8" x14ac:dyDescent="0.3">
      <c r="A31" s="3" t="s">
        <v>16</v>
      </c>
      <c r="B31" s="3">
        <v>101731</v>
      </c>
      <c r="C31" s="2" t="s">
        <v>61</v>
      </c>
      <c r="D31" s="10" t="s">
        <v>514</v>
      </c>
      <c r="E31" s="163">
        <f ca="1">'Memoria de Cálculo'!E31</f>
        <v>23</v>
      </c>
      <c r="F31" s="7" t="s">
        <v>4</v>
      </c>
      <c r="H31" s="16" t="e">
        <f>#REF!+#REF!</f>
        <v>#REF!</v>
      </c>
    </row>
    <row r="32" spans="1:8" x14ac:dyDescent="0.3">
      <c r="A32" s="4">
        <v>4</v>
      </c>
      <c r="B32" s="226" t="s">
        <v>45</v>
      </c>
      <c r="C32" s="226"/>
      <c r="D32" s="226"/>
      <c r="E32" s="226"/>
      <c r="F32" s="226"/>
      <c r="H32" s="16" t="e">
        <f>#REF!+#REF!</f>
        <v>#REF!</v>
      </c>
    </row>
    <row r="33" spans="1:8" ht="34.200000000000003" x14ac:dyDescent="0.3">
      <c r="A33" s="3" t="s">
        <v>17</v>
      </c>
      <c r="B33" s="3">
        <v>97628</v>
      </c>
      <c r="C33" s="2" t="s">
        <v>103</v>
      </c>
      <c r="D33" s="10" t="s">
        <v>104</v>
      </c>
      <c r="E33" s="163">
        <f ca="1">'Memoria de Cálculo'!E33</f>
        <v>20</v>
      </c>
      <c r="F33" s="7" t="s">
        <v>7</v>
      </c>
      <c r="H33" s="16" t="e">
        <f>#REF!+#REF!</f>
        <v>#REF!</v>
      </c>
    </row>
    <row r="34" spans="1:8" ht="34.200000000000003" x14ac:dyDescent="0.3">
      <c r="A34" s="3" t="s">
        <v>18</v>
      </c>
      <c r="B34" s="3">
        <v>97624</v>
      </c>
      <c r="C34" s="2" t="s">
        <v>62</v>
      </c>
      <c r="D34" s="10" t="s">
        <v>105</v>
      </c>
      <c r="E34" s="163">
        <f ca="1">'Memoria de Cálculo'!E34</f>
        <v>2</v>
      </c>
      <c r="F34" s="7" t="s">
        <v>4</v>
      </c>
      <c r="H34" s="16" t="e">
        <f>#REF!+#REF!</f>
        <v>#REF!</v>
      </c>
    </row>
    <row r="35" spans="1:8" ht="34.200000000000003" x14ac:dyDescent="0.3">
      <c r="A35" s="3" t="s">
        <v>19</v>
      </c>
      <c r="B35" s="3">
        <v>97633</v>
      </c>
      <c r="C35" s="2" t="s">
        <v>52</v>
      </c>
      <c r="D35" s="10" t="s">
        <v>106</v>
      </c>
      <c r="E35" s="163">
        <v>1</v>
      </c>
      <c r="F35" s="7" t="s">
        <v>4</v>
      </c>
      <c r="H35" s="16" t="e">
        <f>#REF!+#REF!</f>
        <v>#REF!</v>
      </c>
    </row>
    <row r="36" spans="1:8" ht="34.200000000000003" x14ac:dyDescent="0.3">
      <c r="A36" s="3" t="s">
        <v>20</v>
      </c>
      <c r="B36" s="3">
        <v>97624</v>
      </c>
      <c r="C36" s="2" t="s">
        <v>62</v>
      </c>
      <c r="D36" s="10" t="s">
        <v>107</v>
      </c>
      <c r="E36" s="163">
        <f ca="1">'Memoria de Cálculo'!E36</f>
        <v>3</v>
      </c>
      <c r="F36" s="7" t="s">
        <v>4</v>
      </c>
      <c r="H36" s="16" t="e">
        <f>#REF!+#REF!</f>
        <v>#REF!</v>
      </c>
    </row>
    <row r="37" spans="1:8" ht="22.8" x14ac:dyDescent="0.3">
      <c r="A37" s="3" t="s">
        <v>131</v>
      </c>
      <c r="B37" s="3">
        <v>88267</v>
      </c>
      <c r="C37" s="2" t="s">
        <v>109</v>
      </c>
      <c r="D37" s="10" t="s">
        <v>108</v>
      </c>
      <c r="E37" s="163">
        <v>6</v>
      </c>
      <c r="F37" s="7" t="s">
        <v>47</v>
      </c>
      <c r="H37" s="16" t="e">
        <f>#REF!+#REF!</f>
        <v>#REF!</v>
      </c>
    </row>
    <row r="38" spans="1:8" ht="34.200000000000003" x14ac:dyDescent="0.3">
      <c r="A38" s="3" t="s">
        <v>132</v>
      </c>
      <c r="B38" s="3">
        <v>89356</v>
      </c>
      <c r="C38" s="2" t="s">
        <v>64</v>
      </c>
      <c r="D38" s="10" t="s">
        <v>108</v>
      </c>
      <c r="E38" s="163">
        <v>5</v>
      </c>
      <c r="F38" s="7" t="s">
        <v>32</v>
      </c>
      <c r="H38" s="16" t="e">
        <f>#REF!+#REF!</f>
        <v>#REF!</v>
      </c>
    </row>
    <row r="39" spans="1:8" ht="34.200000000000003" x14ac:dyDescent="0.3">
      <c r="A39" s="3" t="s">
        <v>133</v>
      </c>
      <c r="B39" s="3">
        <v>89362</v>
      </c>
      <c r="C39" s="2" t="s">
        <v>63</v>
      </c>
      <c r="D39" s="10" t="s">
        <v>108</v>
      </c>
      <c r="E39" s="163">
        <v>8</v>
      </c>
      <c r="F39" s="7" t="s">
        <v>42</v>
      </c>
      <c r="H39" s="16" t="e">
        <f>#REF!+#REF!</f>
        <v>#REF!</v>
      </c>
    </row>
    <row r="40" spans="1:8" ht="45.6" x14ac:dyDescent="0.3">
      <c r="A40" s="3" t="s">
        <v>134</v>
      </c>
      <c r="B40" s="3">
        <v>89714</v>
      </c>
      <c r="C40" s="2" t="s">
        <v>65</v>
      </c>
      <c r="D40" s="10" t="s">
        <v>108</v>
      </c>
      <c r="E40" s="163">
        <v>5</v>
      </c>
      <c r="F40" s="7" t="s">
        <v>32</v>
      </c>
      <c r="H40" s="16" t="e">
        <f>#REF!+#REF!</f>
        <v>#REF!</v>
      </c>
    </row>
    <row r="41" spans="1:8" ht="45.6" x14ac:dyDescent="0.3">
      <c r="A41" s="3" t="s">
        <v>135</v>
      </c>
      <c r="B41" s="3">
        <v>89726</v>
      </c>
      <c r="C41" s="2" t="s">
        <v>66</v>
      </c>
      <c r="D41" s="10" t="s">
        <v>108</v>
      </c>
      <c r="E41" s="163">
        <f ca="1">'Memoria de Cálculo'!E41</f>
        <v>8</v>
      </c>
      <c r="F41" s="7" t="s">
        <v>42</v>
      </c>
      <c r="H41" s="16" t="e">
        <f>#REF!+#REF!</f>
        <v>#REF!</v>
      </c>
    </row>
    <row r="42" spans="1:8" x14ac:dyDescent="0.3">
      <c r="A42" s="4">
        <v>5</v>
      </c>
      <c r="B42" s="226" t="s">
        <v>46</v>
      </c>
      <c r="C42" s="226"/>
      <c r="D42" s="226"/>
      <c r="E42" s="226"/>
      <c r="F42" s="226"/>
      <c r="H42" s="16" t="e">
        <f>#REF!+#REF!</f>
        <v>#REF!</v>
      </c>
    </row>
    <row r="43" spans="1:8" ht="22.8" x14ac:dyDescent="0.3">
      <c r="A43" s="3" t="s">
        <v>21</v>
      </c>
      <c r="B43" s="3">
        <v>97665</v>
      </c>
      <c r="C43" s="2" t="s">
        <v>67</v>
      </c>
      <c r="D43" s="10" t="s">
        <v>110</v>
      </c>
      <c r="E43" s="163">
        <f ca="1">'Memoria de Cálculo'!E43</f>
        <v>26</v>
      </c>
      <c r="F43" s="7" t="s">
        <v>42</v>
      </c>
      <c r="H43" s="16" t="e">
        <f>#REF!+#REF!</f>
        <v>#REF!</v>
      </c>
    </row>
    <row r="44" spans="1:8" ht="22.8" x14ac:dyDescent="0.3">
      <c r="A44" s="3" t="s">
        <v>136</v>
      </c>
      <c r="B44" s="3">
        <v>88264</v>
      </c>
      <c r="C44" s="2" t="s">
        <v>68</v>
      </c>
      <c r="D44" s="10" t="s">
        <v>111</v>
      </c>
      <c r="E44" s="163">
        <f ca="1">'Memoria de Cálculo'!E44</f>
        <v>12</v>
      </c>
      <c r="F44" s="7" t="s">
        <v>48</v>
      </c>
      <c r="H44" s="16" t="e">
        <f>#REF!+#REF!</f>
        <v>#REF!</v>
      </c>
    </row>
    <row r="45" spans="1:8" ht="22.8" x14ac:dyDescent="0.3">
      <c r="A45" s="3" t="s">
        <v>137</v>
      </c>
      <c r="B45" s="3">
        <v>88247</v>
      </c>
      <c r="C45" s="2" t="s">
        <v>69</v>
      </c>
      <c r="D45" s="10" t="s">
        <v>111</v>
      </c>
      <c r="E45" s="163">
        <f ca="1">'Memoria de Cálculo'!E45</f>
        <v>12</v>
      </c>
      <c r="F45" s="7" t="s">
        <v>48</v>
      </c>
      <c r="H45" s="16" t="e">
        <f>#REF!+#REF!</f>
        <v>#REF!</v>
      </c>
    </row>
    <row r="46" spans="1:8" ht="34.200000000000003" x14ac:dyDescent="0.3">
      <c r="A46" s="3" t="s">
        <v>138</v>
      </c>
      <c r="B46" s="3">
        <v>97662</v>
      </c>
      <c r="C46" s="2" t="s">
        <v>70</v>
      </c>
      <c r="D46" s="10" t="s">
        <v>112</v>
      </c>
      <c r="E46" s="163">
        <f ca="1">'Memoria de Cálculo'!E46</f>
        <v>16</v>
      </c>
      <c r="F46" s="7" t="s">
        <v>42</v>
      </c>
      <c r="H46" s="16" t="e">
        <f>#REF!+#REF!</f>
        <v>#REF!</v>
      </c>
    </row>
    <row r="47" spans="1:8" ht="34.200000000000003" x14ac:dyDescent="0.3">
      <c r="A47" s="3" t="s">
        <v>139</v>
      </c>
      <c r="B47" s="3">
        <v>92025</v>
      </c>
      <c r="C47" s="2" t="s">
        <v>71</v>
      </c>
      <c r="D47" s="10" t="s">
        <v>113</v>
      </c>
      <c r="E47" s="163">
        <f ca="1">'Memoria de Cálculo'!E47</f>
        <v>16</v>
      </c>
      <c r="F47" s="7" t="s">
        <v>42</v>
      </c>
      <c r="H47" s="16" t="e">
        <f>#REF!+#REF!</f>
        <v>#REF!</v>
      </c>
    </row>
    <row r="48" spans="1:8" ht="34.200000000000003" x14ac:dyDescent="0.3">
      <c r="A48" s="3" t="s">
        <v>140</v>
      </c>
      <c r="B48" s="3">
        <v>92020</v>
      </c>
      <c r="C48" s="2" t="s">
        <v>72</v>
      </c>
      <c r="D48" s="10" t="s">
        <v>114</v>
      </c>
      <c r="E48" s="163">
        <f ca="1">'Memoria de Cálculo'!E48</f>
        <v>5</v>
      </c>
      <c r="F48" s="7" t="s">
        <v>42</v>
      </c>
      <c r="H48" s="16" t="e">
        <f>#REF!+#REF!</f>
        <v>#REF!</v>
      </c>
    </row>
    <row r="49" spans="1:8" ht="22.8" x14ac:dyDescent="0.3">
      <c r="A49" s="3" t="s">
        <v>141</v>
      </c>
      <c r="B49" s="3">
        <v>88264</v>
      </c>
      <c r="C49" s="2" t="s">
        <v>68</v>
      </c>
      <c r="D49" s="10" t="s">
        <v>115</v>
      </c>
      <c r="E49" s="163">
        <f ca="1">'Memoria de Cálculo'!E49</f>
        <v>6</v>
      </c>
      <c r="F49" s="7" t="s">
        <v>48</v>
      </c>
      <c r="H49" s="16" t="e">
        <f>#REF!+#REF!</f>
        <v>#REF!</v>
      </c>
    </row>
    <row r="50" spans="1:8" x14ac:dyDescent="0.3">
      <c r="A50" s="3" t="s">
        <v>142</v>
      </c>
      <c r="B50" s="3">
        <v>88264</v>
      </c>
      <c r="C50" s="2" t="s">
        <v>68</v>
      </c>
      <c r="D50" s="10" t="s">
        <v>116</v>
      </c>
      <c r="E50" s="163">
        <f ca="1">'Memoria de Cálculo'!E50</f>
        <v>3</v>
      </c>
      <c r="F50" s="7" t="s">
        <v>48</v>
      </c>
      <c r="H50" s="16" t="e">
        <f>#REF!+#REF!</f>
        <v>#REF!</v>
      </c>
    </row>
    <row r="51" spans="1:8" ht="68.400000000000006" x14ac:dyDescent="0.3">
      <c r="A51" s="3" t="s">
        <v>143</v>
      </c>
      <c r="B51" s="3">
        <v>88264</v>
      </c>
      <c r="C51" s="2" t="s">
        <v>68</v>
      </c>
      <c r="D51" s="10" t="s">
        <v>155</v>
      </c>
      <c r="E51" s="163">
        <f ca="1">'Memoria de Cálculo'!E51</f>
        <v>90</v>
      </c>
      <c r="F51" s="7" t="s">
        <v>48</v>
      </c>
      <c r="H51" s="16" t="e">
        <f>#REF!+#REF!</f>
        <v>#REF!</v>
      </c>
    </row>
    <row r="52" spans="1:8" ht="68.400000000000006" x14ac:dyDescent="0.3">
      <c r="A52" s="3" t="s">
        <v>144</v>
      </c>
      <c r="B52" s="3">
        <v>88247</v>
      </c>
      <c r="C52" s="2" t="s">
        <v>69</v>
      </c>
      <c r="D52" s="10" t="s">
        <v>155</v>
      </c>
      <c r="E52" s="163">
        <f ca="1">'Memoria de Cálculo'!E52</f>
        <v>90</v>
      </c>
      <c r="F52" s="7" t="s">
        <v>48</v>
      </c>
      <c r="H52" s="16" t="e">
        <f>#REF!+#REF!</f>
        <v>#REF!</v>
      </c>
    </row>
    <row r="53" spans="1:8" ht="68.400000000000006" x14ac:dyDescent="0.3">
      <c r="A53" s="3" t="s">
        <v>145</v>
      </c>
      <c r="B53" s="3">
        <v>91926</v>
      </c>
      <c r="C53" s="2" t="s">
        <v>156</v>
      </c>
      <c r="D53" s="10" t="s">
        <v>155</v>
      </c>
      <c r="E53" s="163">
        <f ca="1">'Memoria de Cálculo'!E53</f>
        <v>300</v>
      </c>
      <c r="F53" s="7" t="s">
        <v>32</v>
      </c>
      <c r="H53" s="16" t="e">
        <f>#REF!+#REF!</f>
        <v>#REF!</v>
      </c>
    </row>
    <row r="54" spans="1:8" ht="68.400000000000006" x14ac:dyDescent="0.3">
      <c r="A54" s="3" t="s">
        <v>146</v>
      </c>
      <c r="B54" s="3">
        <v>103782</v>
      </c>
      <c r="C54" s="2" t="s">
        <v>157</v>
      </c>
      <c r="D54" s="10" t="s">
        <v>155</v>
      </c>
      <c r="E54" s="163">
        <f ca="1">'Memoria de Cálculo'!E54</f>
        <v>46</v>
      </c>
      <c r="F54" s="7" t="s">
        <v>42</v>
      </c>
      <c r="H54" s="16" t="e">
        <f>#REF!+#REF!</f>
        <v>#REF!</v>
      </c>
    </row>
    <row r="55" spans="1:8" ht="14.55" customHeight="1" x14ac:dyDescent="0.3">
      <c r="A55" s="4">
        <v>6</v>
      </c>
      <c r="B55" s="226" t="s">
        <v>43</v>
      </c>
      <c r="C55" s="226"/>
      <c r="D55" s="226"/>
      <c r="E55" s="226"/>
      <c r="F55" s="226"/>
      <c r="H55" s="16" t="e">
        <f>#REF!+#REF!</f>
        <v>#REF!</v>
      </c>
    </row>
    <row r="56" spans="1:8" ht="34.200000000000003" x14ac:dyDescent="0.3">
      <c r="A56" s="3" t="s">
        <v>22</v>
      </c>
      <c r="B56" s="3">
        <v>94114</v>
      </c>
      <c r="C56" s="2" t="s">
        <v>73</v>
      </c>
      <c r="D56" s="10" t="s">
        <v>117</v>
      </c>
      <c r="E56" s="163">
        <v>51.37</v>
      </c>
      <c r="F56" s="7" t="s">
        <v>4</v>
      </c>
      <c r="H56" s="16" t="e">
        <f>#REF!+#REF!</f>
        <v>#REF!</v>
      </c>
    </row>
    <row r="57" spans="1:8" ht="34.200000000000003" x14ac:dyDescent="0.3">
      <c r="A57" s="3" t="s">
        <v>23</v>
      </c>
      <c r="B57" s="3">
        <v>96114</v>
      </c>
      <c r="C57" s="2" t="s">
        <v>73</v>
      </c>
      <c r="D57" s="10" t="s">
        <v>202</v>
      </c>
      <c r="E57" s="163">
        <v>26.98</v>
      </c>
      <c r="F57" s="7" t="s">
        <v>4</v>
      </c>
      <c r="H57" s="16" t="e">
        <f>#REF!+#REF!</f>
        <v>#REF!</v>
      </c>
    </row>
    <row r="58" spans="1:8" ht="34.200000000000003" x14ac:dyDescent="0.3">
      <c r="A58" s="3" t="s">
        <v>147</v>
      </c>
      <c r="B58" s="3">
        <v>96113</v>
      </c>
      <c r="C58" s="2" t="s">
        <v>73</v>
      </c>
      <c r="D58" s="10" t="s">
        <v>119</v>
      </c>
      <c r="E58" s="163">
        <v>57.52</v>
      </c>
      <c r="F58" s="7" t="s">
        <v>4</v>
      </c>
      <c r="H58" s="16" t="e">
        <f>#REF!+#REF!</f>
        <v>#REF!</v>
      </c>
    </row>
    <row r="59" spans="1:8" ht="45.6" x14ac:dyDescent="0.3">
      <c r="A59" s="3" t="s">
        <v>148</v>
      </c>
      <c r="B59" s="3">
        <v>87547</v>
      </c>
      <c r="C59" s="2" t="s">
        <v>74</v>
      </c>
      <c r="D59" s="10" t="s">
        <v>120</v>
      </c>
      <c r="E59" s="163">
        <v>125.32</v>
      </c>
      <c r="F59" s="7" t="s">
        <v>4</v>
      </c>
      <c r="H59" s="16" t="e">
        <f>#REF!+#REF!</f>
        <v>#REF!</v>
      </c>
    </row>
    <row r="60" spans="1:8" ht="34.200000000000003" x14ac:dyDescent="0.3">
      <c r="A60" s="3" t="s">
        <v>149</v>
      </c>
      <c r="B60" s="3">
        <v>87547</v>
      </c>
      <c r="C60" s="2" t="s">
        <v>75</v>
      </c>
      <c r="D60" s="10" t="s">
        <v>121</v>
      </c>
      <c r="E60" s="163">
        <v>139</v>
      </c>
      <c r="F60" s="7" t="s">
        <v>4</v>
      </c>
      <c r="H60" s="16" t="e">
        <f>#REF!+#REF!</f>
        <v>#REF!</v>
      </c>
    </row>
    <row r="61" spans="1:8" x14ac:dyDescent="0.3">
      <c r="A61" s="4">
        <v>7</v>
      </c>
      <c r="B61" s="226" t="s">
        <v>12</v>
      </c>
      <c r="C61" s="226"/>
      <c r="D61" s="226"/>
      <c r="E61" s="226"/>
      <c r="F61" s="226"/>
      <c r="H61" s="16" t="e">
        <f>#REF!+#REF!</f>
        <v>#REF!</v>
      </c>
    </row>
    <row r="62" spans="1:8" ht="34.200000000000003" x14ac:dyDescent="0.3">
      <c r="A62" s="3" t="s">
        <v>25</v>
      </c>
      <c r="B62" s="3">
        <v>100702</v>
      </c>
      <c r="C62" s="2" t="s">
        <v>77</v>
      </c>
      <c r="D62" s="10" t="s">
        <v>123</v>
      </c>
      <c r="E62" s="163">
        <f ca="1">'Memoria de Cálculo'!E62</f>
        <v>12.6</v>
      </c>
      <c r="F62" s="7" t="s">
        <v>4</v>
      </c>
      <c r="H62" s="16" t="e">
        <f>#REF!+#REF!</f>
        <v>#REF!</v>
      </c>
    </row>
    <row r="63" spans="1:8" ht="45.6" x14ac:dyDescent="0.3">
      <c r="A63" s="3" t="s">
        <v>26</v>
      </c>
      <c r="B63" s="3">
        <v>94805</v>
      </c>
      <c r="C63" s="2" t="s">
        <v>122</v>
      </c>
      <c r="D63" s="10" t="s">
        <v>124</v>
      </c>
      <c r="E63" s="163">
        <f ca="1">'Memoria de Cálculo'!E63</f>
        <v>1</v>
      </c>
      <c r="F63" s="7" t="s">
        <v>42</v>
      </c>
      <c r="H63" s="16" t="e">
        <f>#REF!+#REF!</f>
        <v>#REF!</v>
      </c>
    </row>
    <row r="64" spans="1:8" ht="22.8" x14ac:dyDescent="0.3">
      <c r="A64" s="3" t="s">
        <v>27</v>
      </c>
      <c r="B64" s="3">
        <v>88315</v>
      </c>
      <c r="C64" s="2" t="s">
        <v>78</v>
      </c>
      <c r="D64" s="10" t="s">
        <v>125</v>
      </c>
      <c r="E64" s="163">
        <f ca="1">'Memoria de Cálculo'!E64</f>
        <v>24</v>
      </c>
      <c r="F64" s="7" t="s">
        <v>47</v>
      </c>
      <c r="H64" s="16" t="e">
        <f>#REF!+#REF!</f>
        <v>#REF!</v>
      </c>
    </row>
    <row r="65" spans="1:8" ht="22.8" x14ac:dyDescent="0.3">
      <c r="A65" s="3" t="s">
        <v>150</v>
      </c>
      <c r="B65" s="3">
        <v>88251</v>
      </c>
      <c r="C65" s="2" t="s">
        <v>79</v>
      </c>
      <c r="D65" s="10" t="s">
        <v>125</v>
      </c>
      <c r="E65" s="163">
        <f ca="1">'Memoria de Cálculo'!E65</f>
        <v>24</v>
      </c>
      <c r="F65" s="7" t="s">
        <v>47</v>
      </c>
      <c r="H65" s="16" t="e">
        <f>#REF!+#REF!</f>
        <v>#REF!</v>
      </c>
    </row>
    <row r="66" spans="1:8" x14ac:dyDescent="0.3">
      <c r="A66" s="3" t="s">
        <v>151</v>
      </c>
      <c r="B66" s="3">
        <v>34360</v>
      </c>
      <c r="C66" s="2" t="s">
        <v>81</v>
      </c>
      <c r="D66" s="10" t="s">
        <v>125</v>
      </c>
      <c r="E66" s="163">
        <f ca="1">'Memoria de Cálculo'!E66</f>
        <v>320</v>
      </c>
      <c r="F66" s="7" t="s">
        <v>80</v>
      </c>
      <c r="H66" s="16" t="e">
        <f>#REF!+#REF!</f>
        <v>#REF!</v>
      </c>
    </row>
    <row r="67" spans="1:8" x14ac:dyDescent="0.3">
      <c r="A67" s="4">
        <v>8</v>
      </c>
      <c r="B67" s="226" t="s">
        <v>24</v>
      </c>
      <c r="C67" s="226"/>
      <c r="D67" s="226"/>
      <c r="E67" s="226"/>
      <c r="F67" s="226"/>
      <c r="H67" s="16" t="e">
        <f>#REF!+#REF!</f>
        <v>#REF!</v>
      </c>
    </row>
    <row r="68" spans="1:8" ht="22.8" x14ac:dyDescent="0.3">
      <c r="A68" s="3" t="s">
        <v>28</v>
      </c>
      <c r="B68" s="3">
        <v>88489</v>
      </c>
      <c r="C68" s="2" t="s">
        <v>82</v>
      </c>
      <c r="D68" s="10" t="s">
        <v>203</v>
      </c>
      <c r="E68" s="163">
        <v>139</v>
      </c>
      <c r="F68" s="7" t="s">
        <v>4</v>
      </c>
      <c r="H68" s="16" t="e">
        <f>#REF!+#REF!</f>
        <v>#REF!</v>
      </c>
    </row>
    <row r="69" spans="1:8" ht="22.8" x14ac:dyDescent="0.3">
      <c r="A69" s="3" t="s">
        <v>29</v>
      </c>
      <c r="B69" s="3">
        <v>88488</v>
      </c>
      <c r="C69" s="2" t="s">
        <v>83</v>
      </c>
      <c r="D69" s="10" t="s">
        <v>204</v>
      </c>
      <c r="E69" s="163">
        <v>213.5</v>
      </c>
      <c r="F69" s="7" t="s">
        <v>4</v>
      </c>
      <c r="H69" s="16" t="e">
        <f>#REF!+#REF!</f>
        <v>#REF!</v>
      </c>
    </row>
    <row r="70" spans="1:8" x14ac:dyDescent="0.3">
      <c r="A70" s="4">
        <v>9</v>
      </c>
      <c r="B70" s="226" t="s">
        <v>51</v>
      </c>
      <c r="C70" s="226"/>
      <c r="D70" s="226"/>
      <c r="E70" s="226"/>
      <c r="F70" s="226"/>
      <c r="H70" s="16" t="e">
        <f>#REF!+#REF!</f>
        <v>#REF!</v>
      </c>
    </row>
    <row r="71" spans="1:8" ht="34.200000000000003" x14ac:dyDescent="0.3">
      <c r="A71" s="3" t="s">
        <v>30</v>
      </c>
      <c r="B71" s="3">
        <v>103689</v>
      </c>
      <c r="C71" s="2" t="s">
        <v>84</v>
      </c>
      <c r="D71" s="10" t="s">
        <v>50</v>
      </c>
      <c r="E71" s="1">
        <v>2.88</v>
      </c>
      <c r="F71" s="7" t="s">
        <v>4</v>
      </c>
      <c r="H71" s="16" t="e">
        <f>#REF!+#REF!</f>
        <v>#REF!</v>
      </c>
    </row>
    <row r="72" spans="1:8" ht="22.8" x14ac:dyDescent="0.3">
      <c r="A72" s="3" t="s">
        <v>31</v>
      </c>
      <c r="B72" s="3">
        <v>90778</v>
      </c>
      <c r="C72" s="2" t="s">
        <v>171</v>
      </c>
      <c r="D72" s="10" t="s">
        <v>49</v>
      </c>
      <c r="E72" s="1">
        <v>88</v>
      </c>
      <c r="F72" s="7" t="s">
        <v>48</v>
      </c>
      <c r="H72" s="16" t="e">
        <f>#REF!+#REF!</f>
        <v>#REF!</v>
      </c>
    </row>
    <row r="73" spans="1:8" ht="22.8" x14ac:dyDescent="0.3">
      <c r="A73" s="3" t="s">
        <v>33</v>
      </c>
      <c r="B73" s="3">
        <v>90776</v>
      </c>
      <c r="C73" s="2" t="s">
        <v>85</v>
      </c>
      <c r="D73" s="10" t="s">
        <v>86</v>
      </c>
      <c r="E73" s="1">
        <v>600</v>
      </c>
      <c r="F73" s="7" t="s">
        <v>48</v>
      </c>
      <c r="H73" s="16" t="e">
        <f>#REF!+#REF!</f>
        <v>#REF!</v>
      </c>
    </row>
    <row r="75" spans="1:8" x14ac:dyDescent="0.3">
      <c r="C75" t="s">
        <v>513</v>
      </c>
    </row>
    <row r="81" spans="3:5" x14ac:dyDescent="0.3">
      <c r="C81" s="161" t="s">
        <v>509</v>
      </c>
      <c r="D81" s="160" t="s">
        <v>511</v>
      </c>
    </row>
    <row r="82" spans="3:5" x14ac:dyDescent="0.3">
      <c r="C82" s="160" t="s">
        <v>499</v>
      </c>
      <c r="D82" s="160" t="s">
        <v>510</v>
      </c>
      <c r="E82" s="165"/>
    </row>
    <row r="83" spans="3:5" x14ac:dyDescent="0.3">
      <c r="C83" s="160" t="s">
        <v>500</v>
      </c>
      <c r="D83" s="160" t="s">
        <v>405</v>
      </c>
      <c r="E83" s="165"/>
    </row>
    <row r="84" spans="3:5" x14ac:dyDescent="0.3">
      <c r="C84" s="160" t="s">
        <v>498</v>
      </c>
      <c r="D84" s="160" t="s">
        <v>501</v>
      </c>
      <c r="E84" s="165"/>
    </row>
  </sheetData>
  <mergeCells count="23">
    <mergeCell ref="A2:F2"/>
    <mergeCell ref="A3:B3"/>
    <mergeCell ref="A4:B4"/>
    <mergeCell ref="A5:B5"/>
    <mergeCell ref="C3:F3"/>
    <mergeCell ref="C4:F4"/>
    <mergeCell ref="C5:F5"/>
    <mergeCell ref="B67:F67"/>
    <mergeCell ref="B70:F70"/>
    <mergeCell ref="B11:F11"/>
    <mergeCell ref="B22:F22"/>
    <mergeCell ref="B27:F27"/>
    <mergeCell ref="B32:F32"/>
    <mergeCell ref="B42:F42"/>
    <mergeCell ref="B55:F55"/>
    <mergeCell ref="C6:F6"/>
    <mergeCell ref="C7:F7"/>
    <mergeCell ref="C8:F8"/>
    <mergeCell ref="B61:F61"/>
    <mergeCell ref="A6:B6"/>
    <mergeCell ref="A7:B7"/>
    <mergeCell ref="A8:B8"/>
    <mergeCell ref="C10:D10"/>
  </mergeCells>
  <printOptions horizontalCentered="1"/>
  <pageMargins left="0.51181102362204722" right="0.51181102362204722" top="0.78740157480314965" bottom="0.78740157480314965" header="0.31496062992125984" footer="0.31496062992125984"/>
  <pageSetup paperSize="9" scale="77" fitToHeight="0" orientation="portrait" r:id="rId1"/>
  <headerFooter>
    <oddFooter>&amp;CPLANILHA DE MEMÓRIA DE CÁLCULO&amp;R&amp;P</oddFooter>
  </headerFooter>
  <rowBreaks count="2" manualBreakCount="2">
    <brk id="31" max="16383" man="1"/>
    <brk id="54"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8B3D2-7163-4674-8E91-ECF36C609538}">
  <dimension ref="A1:M69"/>
  <sheetViews>
    <sheetView showGridLines="0" showZeros="0" view="pageBreakPreview" topLeftCell="A4" zoomScale="80" zoomScaleNormal="70" zoomScaleSheetLayoutView="80" workbookViewId="0">
      <selection activeCell="M31" sqref="M31"/>
    </sheetView>
  </sheetViews>
  <sheetFormatPr defaultRowHeight="13.2" x14ac:dyDescent="0.25"/>
  <cols>
    <col min="1" max="1" width="16" style="35" bestFit="1" customWidth="1"/>
    <col min="2" max="2" width="62.109375" style="148" customWidth="1"/>
    <col min="3" max="3" width="16.109375" style="148" bestFit="1" customWidth="1"/>
    <col min="4" max="4" width="15.88671875" style="150" bestFit="1" customWidth="1"/>
    <col min="5" max="5" width="16.5546875" style="150" customWidth="1"/>
    <col min="6" max="6" width="15.5546875" style="150" customWidth="1"/>
    <col min="7" max="7" width="16" style="150" customWidth="1"/>
    <col min="8" max="8" width="15.6640625" style="150" customWidth="1"/>
    <col min="9" max="9" width="15.44140625" style="150" customWidth="1"/>
    <col min="10" max="10" width="24.77734375" style="150" customWidth="1"/>
    <col min="11" max="12" width="9.109375" style="35"/>
    <col min="13" max="13" width="11.21875" style="35" bestFit="1" customWidth="1"/>
    <col min="14" max="259" width="9.109375" style="35"/>
    <col min="260" max="260" width="16" style="35" bestFit="1" customWidth="1"/>
    <col min="261" max="261" width="101.109375" style="35" bestFit="1" customWidth="1"/>
    <col min="262" max="262" width="16.109375" style="35" bestFit="1" customWidth="1"/>
    <col min="263" max="264" width="15.88671875" style="35" bestFit="1" customWidth="1"/>
    <col min="265" max="265" width="13.77734375" style="35" customWidth="1"/>
    <col min="266" max="266" width="15.88671875" style="35" bestFit="1" customWidth="1"/>
    <col min="267" max="268" width="9.109375" style="35"/>
    <col min="269" max="269" width="11.21875" style="35" bestFit="1" customWidth="1"/>
    <col min="270" max="515" width="9.109375" style="35"/>
    <col min="516" max="516" width="16" style="35" bestFit="1" customWidth="1"/>
    <col min="517" max="517" width="101.109375" style="35" bestFit="1" customWidth="1"/>
    <col min="518" max="518" width="16.109375" style="35" bestFit="1" customWidth="1"/>
    <col min="519" max="520" width="15.88671875" style="35" bestFit="1" customWidth="1"/>
    <col min="521" max="521" width="13.77734375" style="35" customWidth="1"/>
    <col min="522" max="522" width="15.88671875" style="35" bestFit="1" customWidth="1"/>
    <col min="523" max="524" width="9.109375" style="35"/>
    <col min="525" max="525" width="11.21875" style="35" bestFit="1" customWidth="1"/>
    <col min="526" max="771" width="9.109375" style="35"/>
    <col min="772" max="772" width="16" style="35" bestFit="1" customWidth="1"/>
    <col min="773" max="773" width="101.109375" style="35" bestFit="1" customWidth="1"/>
    <col min="774" max="774" width="16.109375" style="35" bestFit="1" customWidth="1"/>
    <col min="775" max="776" width="15.88671875" style="35" bestFit="1" customWidth="1"/>
    <col min="777" max="777" width="13.77734375" style="35" customWidth="1"/>
    <col min="778" max="778" width="15.88671875" style="35" bestFit="1" customWidth="1"/>
    <col min="779" max="780" width="9.109375" style="35"/>
    <col min="781" max="781" width="11.21875" style="35" bestFit="1" customWidth="1"/>
    <col min="782" max="1027" width="9.109375" style="35"/>
    <col min="1028" max="1028" width="16" style="35" bestFit="1" customWidth="1"/>
    <col min="1029" max="1029" width="101.109375" style="35" bestFit="1" customWidth="1"/>
    <col min="1030" max="1030" width="16.109375" style="35" bestFit="1" customWidth="1"/>
    <col min="1031" max="1032" width="15.88671875" style="35" bestFit="1" customWidth="1"/>
    <col min="1033" max="1033" width="13.77734375" style="35" customWidth="1"/>
    <col min="1034" max="1034" width="15.88671875" style="35" bestFit="1" customWidth="1"/>
    <col min="1035" max="1036" width="9.109375" style="35"/>
    <col min="1037" max="1037" width="11.21875" style="35" bestFit="1" customWidth="1"/>
    <col min="1038" max="1283" width="9.109375" style="35"/>
    <col min="1284" max="1284" width="16" style="35" bestFit="1" customWidth="1"/>
    <col min="1285" max="1285" width="101.109375" style="35" bestFit="1" customWidth="1"/>
    <col min="1286" max="1286" width="16.109375" style="35" bestFit="1" customWidth="1"/>
    <col min="1287" max="1288" width="15.88671875" style="35" bestFit="1" customWidth="1"/>
    <col min="1289" max="1289" width="13.77734375" style="35" customWidth="1"/>
    <col min="1290" max="1290" width="15.88671875" style="35" bestFit="1" customWidth="1"/>
    <col min="1291" max="1292" width="9.109375" style="35"/>
    <col min="1293" max="1293" width="11.21875" style="35" bestFit="1" customWidth="1"/>
    <col min="1294" max="1539" width="9.109375" style="35"/>
    <col min="1540" max="1540" width="16" style="35" bestFit="1" customWidth="1"/>
    <col min="1541" max="1541" width="101.109375" style="35" bestFit="1" customWidth="1"/>
    <col min="1542" max="1542" width="16.109375" style="35" bestFit="1" customWidth="1"/>
    <col min="1543" max="1544" width="15.88671875" style="35" bestFit="1" customWidth="1"/>
    <col min="1545" max="1545" width="13.77734375" style="35" customWidth="1"/>
    <col min="1546" max="1546" width="15.88671875" style="35" bestFit="1" customWidth="1"/>
    <col min="1547" max="1548" width="9.109375" style="35"/>
    <col min="1549" max="1549" width="11.21875" style="35" bestFit="1" customWidth="1"/>
    <col min="1550" max="1795" width="9.109375" style="35"/>
    <col min="1796" max="1796" width="16" style="35" bestFit="1" customWidth="1"/>
    <col min="1797" max="1797" width="101.109375" style="35" bestFit="1" customWidth="1"/>
    <col min="1798" max="1798" width="16.109375" style="35" bestFit="1" customWidth="1"/>
    <col min="1799" max="1800" width="15.88671875" style="35" bestFit="1" customWidth="1"/>
    <col min="1801" max="1801" width="13.77734375" style="35" customWidth="1"/>
    <col min="1802" max="1802" width="15.88671875" style="35" bestFit="1" customWidth="1"/>
    <col min="1803" max="1804" width="9.109375" style="35"/>
    <col min="1805" max="1805" width="11.21875" style="35" bestFit="1" customWidth="1"/>
    <col min="1806" max="2051" width="9.109375" style="35"/>
    <col min="2052" max="2052" width="16" style="35" bestFit="1" customWidth="1"/>
    <col min="2053" max="2053" width="101.109375" style="35" bestFit="1" customWidth="1"/>
    <col min="2054" max="2054" width="16.109375" style="35" bestFit="1" customWidth="1"/>
    <col min="2055" max="2056" width="15.88671875" style="35" bestFit="1" customWidth="1"/>
    <col min="2057" max="2057" width="13.77734375" style="35" customWidth="1"/>
    <col min="2058" max="2058" width="15.88671875" style="35" bestFit="1" customWidth="1"/>
    <col min="2059" max="2060" width="9.109375" style="35"/>
    <col min="2061" max="2061" width="11.21875" style="35" bestFit="1" customWidth="1"/>
    <col min="2062" max="2307" width="9.109375" style="35"/>
    <col min="2308" max="2308" width="16" style="35" bestFit="1" customWidth="1"/>
    <col min="2309" max="2309" width="101.109375" style="35" bestFit="1" customWidth="1"/>
    <col min="2310" max="2310" width="16.109375" style="35" bestFit="1" customWidth="1"/>
    <col min="2311" max="2312" width="15.88671875" style="35" bestFit="1" customWidth="1"/>
    <col min="2313" max="2313" width="13.77734375" style="35" customWidth="1"/>
    <col min="2314" max="2314" width="15.88671875" style="35" bestFit="1" customWidth="1"/>
    <col min="2315" max="2316" width="9.109375" style="35"/>
    <col min="2317" max="2317" width="11.21875" style="35" bestFit="1" customWidth="1"/>
    <col min="2318" max="2563" width="9.109375" style="35"/>
    <col min="2564" max="2564" width="16" style="35" bestFit="1" customWidth="1"/>
    <col min="2565" max="2565" width="101.109375" style="35" bestFit="1" customWidth="1"/>
    <col min="2566" max="2566" width="16.109375" style="35" bestFit="1" customWidth="1"/>
    <col min="2567" max="2568" width="15.88671875" style="35" bestFit="1" customWidth="1"/>
    <col min="2569" max="2569" width="13.77734375" style="35" customWidth="1"/>
    <col min="2570" max="2570" width="15.88671875" style="35" bestFit="1" customWidth="1"/>
    <col min="2571" max="2572" width="9.109375" style="35"/>
    <col min="2573" max="2573" width="11.21875" style="35" bestFit="1" customWidth="1"/>
    <col min="2574" max="2819" width="9.109375" style="35"/>
    <col min="2820" max="2820" width="16" style="35" bestFit="1" customWidth="1"/>
    <col min="2821" max="2821" width="101.109375" style="35" bestFit="1" customWidth="1"/>
    <col min="2822" max="2822" width="16.109375" style="35" bestFit="1" customWidth="1"/>
    <col min="2823" max="2824" width="15.88671875" style="35" bestFit="1" customWidth="1"/>
    <col min="2825" max="2825" width="13.77734375" style="35" customWidth="1"/>
    <col min="2826" max="2826" width="15.88671875" style="35" bestFit="1" customWidth="1"/>
    <col min="2827" max="2828" width="9.109375" style="35"/>
    <col min="2829" max="2829" width="11.21875" style="35" bestFit="1" customWidth="1"/>
    <col min="2830" max="3075" width="9.109375" style="35"/>
    <col min="3076" max="3076" width="16" style="35" bestFit="1" customWidth="1"/>
    <col min="3077" max="3077" width="101.109375" style="35" bestFit="1" customWidth="1"/>
    <col min="3078" max="3078" width="16.109375" style="35" bestFit="1" customWidth="1"/>
    <col min="3079" max="3080" width="15.88671875" style="35" bestFit="1" customWidth="1"/>
    <col min="3081" max="3081" width="13.77734375" style="35" customWidth="1"/>
    <col min="3082" max="3082" width="15.88671875" style="35" bestFit="1" customWidth="1"/>
    <col min="3083" max="3084" width="9.109375" style="35"/>
    <col min="3085" max="3085" width="11.21875" style="35" bestFit="1" customWidth="1"/>
    <col min="3086" max="3331" width="9.109375" style="35"/>
    <col min="3332" max="3332" width="16" style="35" bestFit="1" customWidth="1"/>
    <col min="3333" max="3333" width="101.109375" style="35" bestFit="1" customWidth="1"/>
    <col min="3334" max="3334" width="16.109375" style="35" bestFit="1" customWidth="1"/>
    <col min="3335" max="3336" width="15.88671875" style="35" bestFit="1" customWidth="1"/>
    <col min="3337" max="3337" width="13.77734375" style="35" customWidth="1"/>
    <col min="3338" max="3338" width="15.88671875" style="35" bestFit="1" customWidth="1"/>
    <col min="3339" max="3340" width="9.109375" style="35"/>
    <col min="3341" max="3341" width="11.21875" style="35" bestFit="1" customWidth="1"/>
    <col min="3342" max="3587" width="9.109375" style="35"/>
    <col min="3588" max="3588" width="16" style="35" bestFit="1" customWidth="1"/>
    <col min="3589" max="3589" width="101.109375" style="35" bestFit="1" customWidth="1"/>
    <col min="3590" max="3590" width="16.109375" style="35" bestFit="1" customWidth="1"/>
    <col min="3591" max="3592" width="15.88671875" style="35" bestFit="1" customWidth="1"/>
    <col min="3593" max="3593" width="13.77734375" style="35" customWidth="1"/>
    <col min="3594" max="3594" width="15.88671875" style="35" bestFit="1" customWidth="1"/>
    <col min="3595" max="3596" width="9.109375" style="35"/>
    <col min="3597" max="3597" width="11.21875" style="35" bestFit="1" customWidth="1"/>
    <col min="3598" max="3843" width="9.109375" style="35"/>
    <col min="3844" max="3844" width="16" style="35" bestFit="1" customWidth="1"/>
    <col min="3845" max="3845" width="101.109375" style="35" bestFit="1" customWidth="1"/>
    <col min="3846" max="3846" width="16.109375" style="35" bestFit="1" customWidth="1"/>
    <col min="3847" max="3848" width="15.88671875" style="35" bestFit="1" customWidth="1"/>
    <col min="3849" max="3849" width="13.77734375" style="35" customWidth="1"/>
    <col min="3850" max="3850" width="15.88671875" style="35" bestFit="1" customWidth="1"/>
    <col min="3851" max="3852" width="9.109375" style="35"/>
    <col min="3853" max="3853" width="11.21875" style="35" bestFit="1" customWidth="1"/>
    <col min="3854" max="4099" width="9.109375" style="35"/>
    <col min="4100" max="4100" width="16" style="35" bestFit="1" customWidth="1"/>
    <col min="4101" max="4101" width="101.109375" style="35" bestFit="1" customWidth="1"/>
    <col min="4102" max="4102" width="16.109375" style="35" bestFit="1" customWidth="1"/>
    <col min="4103" max="4104" width="15.88671875" style="35" bestFit="1" customWidth="1"/>
    <col min="4105" max="4105" width="13.77734375" style="35" customWidth="1"/>
    <col min="4106" max="4106" width="15.88671875" style="35" bestFit="1" customWidth="1"/>
    <col min="4107" max="4108" width="9.109375" style="35"/>
    <col min="4109" max="4109" width="11.21875" style="35" bestFit="1" customWidth="1"/>
    <col min="4110" max="4355" width="9.109375" style="35"/>
    <col min="4356" max="4356" width="16" style="35" bestFit="1" customWidth="1"/>
    <col min="4357" max="4357" width="101.109375" style="35" bestFit="1" customWidth="1"/>
    <col min="4358" max="4358" width="16.109375" style="35" bestFit="1" customWidth="1"/>
    <col min="4359" max="4360" width="15.88671875" style="35" bestFit="1" customWidth="1"/>
    <col min="4361" max="4361" width="13.77734375" style="35" customWidth="1"/>
    <col min="4362" max="4362" width="15.88671875" style="35" bestFit="1" customWidth="1"/>
    <col min="4363" max="4364" width="9.109375" style="35"/>
    <col min="4365" max="4365" width="11.21875" style="35" bestFit="1" customWidth="1"/>
    <col min="4366" max="4611" width="9.109375" style="35"/>
    <col min="4612" max="4612" width="16" style="35" bestFit="1" customWidth="1"/>
    <col min="4613" max="4613" width="101.109375" style="35" bestFit="1" customWidth="1"/>
    <col min="4614" max="4614" width="16.109375" style="35" bestFit="1" customWidth="1"/>
    <col min="4615" max="4616" width="15.88671875" style="35" bestFit="1" customWidth="1"/>
    <col min="4617" max="4617" width="13.77734375" style="35" customWidth="1"/>
    <col min="4618" max="4618" width="15.88671875" style="35" bestFit="1" customWidth="1"/>
    <col min="4619" max="4620" width="9.109375" style="35"/>
    <col min="4621" max="4621" width="11.21875" style="35" bestFit="1" customWidth="1"/>
    <col min="4622" max="4867" width="9.109375" style="35"/>
    <col min="4868" max="4868" width="16" style="35" bestFit="1" customWidth="1"/>
    <col min="4869" max="4869" width="101.109375" style="35" bestFit="1" customWidth="1"/>
    <col min="4870" max="4870" width="16.109375" style="35" bestFit="1" customWidth="1"/>
    <col min="4871" max="4872" width="15.88671875" style="35" bestFit="1" customWidth="1"/>
    <col min="4873" max="4873" width="13.77734375" style="35" customWidth="1"/>
    <col min="4874" max="4874" width="15.88671875" style="35" bestFit="1" customWidth="1"/>
    <col min="4875" max="4876" width="9.109375" style="35"/>
    <col min="4877" max="4877" width="11.21875" style="35" bestFit="1" customWidth="1"/>
    <col min="4878" max="5123" width="9.109375" style="35"/>
    <col min="5124" max="5124" width="16" style="35" bestFit="1" customWidth="1"/>
    <col min="5125" max="5125" width="101.109375" style="35" bestFit="1" customWidth="1"/>
    <col min="5126" max="5126" width="16.109375" style="35" bestFit="1" customWidth="1"/>
    <col min="5127" max="5128" width="15.88671875" style="35" bestFit="1" customWidth="1"/>
    <col min="5129" max="5129" width="13.77734375" style="35" customWidth="1"/>
    <col min="5130" max="5130" width="15.88671875" style="35" bestFit="1" customWidth="1"/>
    <col min="5131" max="5132" width="9.109375" style="35"/>
    <col min="5133" max="5133" width="11.21875" style="35" bestFit="1" customWidth="1"/>
    <col min="5134" max="5379" width="9.109375" style="35"/>
    <col min="5380" max="5380" width="16" style="35" bestFit="1" customWidth="1"/>
    <col min="5381" max="5381" width="101.109375" style="35" bestFit="1" customWidth="1"/>
    <col min="5382" max="5382" width="16.109375" style="35" bestFit="1" customWidth="1"/>
    <col min="5383" max="5384" width="15.88671875" style="35" bestFit="1" customWidth="1"/>
    <col min="5385" max="5385" width="13.77734375" style="35" customWidth="1"/>
    <col min="5386" max="5386" width="15.88671875" style="35" bestFit="1" customWidth="1"/>
    <col min="5387" max="5388" width="9.109375" style="35"/>
    <col min="5389" max="5389" width="11.21875" style="35" bestFit="1" customWidth="1"/>
    <col min="5390" max="5635" width="9.109375" style="35"/>
    <col min="5636" max="5636" width="16" style="35" bestFit="1" customWidth="1"/>
    <col min="5637" max="5637" width="101.109375" style="35" bestFit="1" customWidth="1"/>
    <col min="5638" max="5638" width="16.109375" style="35" bestFit="1" customWidth="1"/>
    <col min="5639" max="5640" width="15.88671875" style="35" bestFit="1" customWidth="1"/>
    <col min="5641" max="5641" width="13.77734375" style="35" customWidth="1"/>
    <col min="5642" max="5642" width="15.88671875" style="35" bestFit="1" customWidth="1"/>
    <col min="5643" max="5644" width="9.109375" style="35"/>
    <col min="5645" max="5645" width="11.21875" style="35" bestFit="1" customWidth="1"/>
    <col min="5646" max="5891" width="9.109375" style="35"/>
    <col min="5892" max="5892" width="16" style="35" bestFit="1" customWidth="1"/>
    <col min="5893" max="5893" width="101.109375" style="35" bestFit="1" customWidth="1"/>
    <col min="5894" max="5894" width="16.109375" style="35" bestFit="1" customWidth="1"/>
    <col min="5895" max="5896" width="15.88671875" style="35" bestFit="1" customWidth="1"/>
    <col min="5897" max="5897" width="13.77734375" style="35" customWidth="1"/>
    <col min="5898" max="5898" width="15.88671875" style="35" bestFit="1" customWidth="1"/>
    <col min="5899" max="5900" width="9.109375" style="35"/>
    <col min="5901" max="5901" width="11.21875" style="35" bestFit="1" customWidth="1"/>
    <col min="5902" max="6147" width="9.109375" style="35"/>
    <col min="6148" max="6148" width="16" style="35" bestFit="1" customWidth="1"/>
    <col min="6149" max="6149" width="101.109375" style="35" bestFit="1" customWidth="1"/>
    <col min="6150" max="6150" width="16.109375" style="35" bestFit="1" customWidth="1"/>
    <col min="6151" max="6152" width="15.88671875" style="35" bestFit="1" customWidth="1"/>
    <col min="6153" max="6153" width="13.77734375" style="35" customWidth="1"/>
    <col min="6154" max="6154" width="15.88671875" style="35" bestFit="1" customWidth="1"/>
    <col min="6155" max="6156" width="9.109375" style="35"/>
    <col min="6157" max="6157" width="11.21875" style="35" bestFit="1" customWidth="1"/>
    <col min="6158" max="6403" width="9.109375" style="35"/>
    <col min="6404" max="6404" width="16" style="35" bestFit="1" customWidth="1"/>
    <col min="6405" max="6405" width="101.109375" style="35" bestFit="1" customWidth="1"/>
    <col min="6406" max="6406" width="16.109375" style="35" bestFit="1" customWidth="1"/>
    <col min="6407" max="6408" width="15.88671875" style="35" bestFit="1" customWidth="1"/>
    <col min="6409" max="6409" width="13.77734375" style="35" customWidth="1"/>
    <col min="6410" max="6410" width="15.88671875" style="35" bestFit="1" customWidth="1"/>
    <col min="6411" max="6412" width="9.109375" style="35"/>
    <col min="6413" max="6413" width="11.21875" style="35" bestFit="1" customWidth="1"/>
    <col min="6414" max="6659" width="9.109375" style="35"/>
    <col min="6660" max="6660" width="16" style="35" bestFit="1" customWidth="1"/>
    <col min="6661" max="6661" width="101.109375" style="35" bestFit="1" customWidth="1"/>
    <col min="6662" max="6662" width="16.109375" style="35" bestFit="1" customWidth="1"/>
    <col min="6663" max="6664" width="15.88671875" style="35" bestFit="1" customWidth="1"/>
    <col min="6665" max="6665" width="13.77734375" style="35" customWidth="1"/>
    <col min="6666" max="6666" width="15.88671875" style="35" bestFit="1" customWidth="1"/>
    <col min="6667" max="6668" width="9.109375" style="35"/>
    <col min="6669" max="6669" width="11.21875" style="35" bestFit="1" customWidth="1"/>
    <col min="6670" max="6915" width="9.109375" style="35"/>
    <col min="6916" max="6916" width="16" style="35" bestFit="1" customWidth="1"/>
    <col min="6917" max="6917" width="101.109375" style="35" bestFit="1" customWidth="1"/>
    <col min="6918" max="6918" width="16.109375" style="35" bestFit="1" customWidth="1"/>
    <col min="6919" max="6920" width="15.88671875" style="35" bestFit="1" customWidth="1"/>
    <col min="6921" max="6921" width="13.77734375" style="35" customWidth="1"/>
    <col min="6922" max="6922" width="15.88671875" style="35" bestFit="1" customWidth="1"/>
    <col min="6923" max="6924" width="9.109375" style="35"/>
    <col min="6925" max="6925" width="11.21875" style="35" bestFit="1" customWidth="1"/>
    <col min="6926" max="7171" width="9.109375" style="35"/>
    <col min="7172" max="7172" width="16" style="35" bestFit="1" customWidth="1"/>
    <col min="7173" max="7173" width="101.109375" style="35" bestFit="1" customWidth="1"/>
    <col min="7174" max="7174" width="16.109375" style="35" bestFit="1" customWidth="1"/>
    <col min="7175" max="7176" width="15.88671875" style="35" bestFit="1" customWidth="1"/>
    <col min="7177" max="7177" width="13.77734375" style="35" customWidth="1"/>
    <col min="7178" max="7178" width="15.88671875" style="35" bestFit="1" customWidth="1"/>
    <col min="7179" max="7180" width="9.109375" style="35"/>
    <col min="7181" max="7181" width="11.21875" style="35" bestFit="1" customWidth="1"/>
    <col min="7182" max="7427" width="9.109375" style="35"/>
    <col min="7428" max="7428" width="16" style="35" bestFit="1" customWidth="1"/>
    <col min="7429" max="7429" width="101.109375" style="35" bestFit="1" customWidth="1"/>
    <col min="7430" max="7430" width="16.109375" style="35" bestFit="1" customWidth="1"/>
    <col min="7431" max="7432" width="15.88671875" style="35" bestFit="1" customWidth="1"/>
    <col min="7433" max="7433" width="13.77734375" style="35" customWidth="1"/>
    <col min="7434" max="7434" width="15.88671875" style="35" bestFit="1" customWidth="1"/>
    <col min="7435" max="7436" width="9.109375" style="35"/>
    <col min="7437" max="7437" width="11.21875" style="35" bestFit="1" customWidth="1"/>
    <col min="7438" max="7683" width="9.109375" style="35"/>
    <col min="7684" max="7684" width="16" style="35" bestFit="1" customWidth="1"/>
    <col min="7685" max="7685" width="101.109375" style="35" bestFit="1" customWidth="1"/>
    <col min="7686" max="7686" width="16.109375" style="35" bestFit="1" customWidth="1"/>
    <col min="7687" max="7688" width="15.88671875" style="35" bestFit="1" customWidth="1"/>
    <col min="7689" max="7689" width="13.77734375" style="35" customWidth="1"/>
    <col min="7690" max="7690" width="15.88671875" style="35" bestFit="1" customWidth="1"/>
    <col min="7691" max="7692" width="9.109375" style="35"/>
    <col min="7693" max="7693" width="11.21875" style="35" bestFit="1" customWidth="1"/>
    <col min="7694" max="7939" width="9.109375" style="35"/>
    <col min="7940" max="7940" width="16" style="35" bestFit="1" customWidth="1"/>
    <col min="7941" max="7941" width="101.109375" style="35" bestFit="1" customWidth="1"/>
    <col min="7942" max="7942" width="16.109375" style="35" bestFit="1" customWidth="1"/>
    <col min="7943" max="7944" width="15.88671875" style="35" bestFit="1" customWidth="1"/>
    <col min="7945" max="7945" width="13.77734375" style="35" customWidth="1"/>
    <col min="7946" max="7946" width="15.88671875" style="35" bestFit="1" customWidth="1"/>
    <col min="7947" max="7948" width="9.109375" style="35"/>
    <col min="7949" max="7949" width="11.21875" style="35" bestFit="1" customWidth="1"/>
    <col min="7950" max="8195" width="9.109375" style="35"/>
    <col min="8196" max="8196" width="16" style="35" bestFit="1" customWidth="1"/>
    <col min="8197" max="8197" width="101.109375" style="35" bestFit="1" customWidth="1"/>
    <col min="8198" max="8198" width="16.109375" style="35" bestFit="1" customWidth="1"/>
    <col min="8199" max="8200" width="15.88671875" style="35" bestFit="1" customWidth="1"/>
    <col min="8201" max="8201" width="13.77734375" style="35" customWidth="1"/>
    <col min="8202" max="8202" width="15.88671875" style="35" bestFit="1" customWidth="1"/>
    <col min="8203" max="8204" width="9.109375" style="35"/>
    <col min="8205" max="8205" width="11.21875" style="35" bestFit="1" customWidth="1"/>
    <col min="8206" max="8451" width="9.109375" style="35"/>
    <col min="8452" max="8452" width="16" style="35" bestFit="1" customWidth="1"/>
    <col min="8453" max="8453" width="101.109375" style="35" bestFit="1" customWidth="1"/>
    <col min="8454" max="8454" width="16.109375" style="35" bestFit="1" customWidth="1"/>
    <col min="8455" max="8456" width="15.88671875" style="35" bestFit="1" customWidth="1"/>
    <col min="8457" max="8457" width="13.77734375" style="35" customWidth="1"/>
    <col min="8458" max="8458" width="15.88671875" style="35" bestFit="1" customWidth="1"/>
    <col min="8459" max="8460" width="9.109375" style="35"/>
    <col min="8461" max="8461" width="11.21875" style="35" bestFit="1" customWidth="1"/>
    <col min="8462" max="8707" width="9.109375" style="35"/>
    <col min="8708" max="8708" width="16" style="35" bestFit="1" customWidth="1"/>
    <col min="8709" max="8709" width="101.109375" style="35" bestFit="1" customWidth="1"/>
    <col min="8710" max="8710" width="16.109375" style="35" bestFit="1" customWidth="1"/>
    <col min="8711" max="8712" width="15.88671875" style="35" bestFit="1" customWidth="1"/>
    <col min="8713" max="8713" width="13.77734375" style="35" customWidth="1"/>
    <col min="8714" max="8714" width="15.88671875" style="35" bestFit="1" customWidth="1"/>
    <col min="8715" max="8716" width="9.109375" style="35"/>
    <col min="8717" max="8717" width="11.21875" style="35" bestFit="1" customWidth="1"/>
    <col min="8718" max="8963" width="9.109375" style="35"/>
    <col min="8964" max="8964" width="16" style="35" bestFit="1" customWidth="1"/>
    <col min="8965" max="8965" width="101.109375" style="35" bestFit="1" customWidth="1"/>
    <col min="8966" max="8966" width="16.109375" style="35" bestFit="1" customWidth="1"/>
    <col min="8967" max="8968" width="15.88671875" style="35" bestFit="1" customWidth="1"/>
    <col min="8969" max="8969" width="13.77734375" style="35" customWidth="1"/>
    <col min="8970" max="8970" width="15.88671875" style="35" bestFit="1" customWidth="1"/>
    <col min="8971" max="8972" width="9.109375" style="35"/>
    <col min="8973" max="8973" width="11.21875" style="35" bestFit="1" customWidth="1"/>
    <col min="8974" max="9219" width="9.109375" style="35"/>
    <col min="9220" max="9220" width="16" style="35" bestFit="1" customWidth="1"/>
    <col min="9221" max="9221" width="101.109375" style="35" bestFit="1" customWidth="1"/>
    <col min="9222" max="9222" width="16.109375" style="35" bestFit="1" customWidth="1"/>
    <col min="9223" max="9224" width="15.88671875" style="35" bestFit="1" customWidth="1"/>
    <col min="9225" max="9225" width="13.77734375" style="35" customWidth="1"/>
    <col min="9226" max="9226" width="15.88671875" style="35" bestFit="1" customWidth="1"/>
    <col min="9227" max="9228" width="9.109375" style="35"/>
    <col min="9229" max="9229" width="11.21875" style="35" bestFit="1" customWidth="1"/>
    <col min="9230" max="9475" width="9.109375" style="35"/>
    <col min="9476" max="9476" width="16" style="35" bestFit="1" customWidth="1"/>
    <col min="9477" max="9477" width="101.109375" style="35" bestFit="1" customWidth="1"/>
    <col min="9478" max="9478" width="16.109375" style="35" bestFit="1" customWidth="1"/>
    <col min="9479" max="9480" width="15.88671875" style="35" bestFit="1" customWidth="1"/>
    <col min="9481" max="9481" width="13.77734375" style="35" customWidth="1"/>
    <col min="9482" max="9482" width="15.88671875" style="35" bestFit="1" customWidth="1"/>
    <col min="9483" max="9484" width="9.109375" style="35"/>
    <col min="9485" max="9485" width="11.21875" style="35" bestFit="1" customWidth="1"/>
    <col min="9486" max="9731" width="9.109375" style="35"/>
    <col min="9732" max="9732" width="16" style="35" bestFit="1" customWidth="1"/>
    <col min="9733" max="9733" width="101.109375" style="35" bestFit="1" customWidth="1"/>
    <col min="9734" max="9734" width="16.109375" style="35" bestFit="1" customWidth="1"/>
    <col min="9735" max="9736" width="15.88671875" style="35" bestFit="1" customWidth="1"/>
    <col min="9737" max="9737" width="13.77734375" style="35" customWidth="1"/>
    <col min="9738" max="9738" width="15.88671875" style="35" bestFit="1" customWidth="1"/>
    <col min="9739" max="9740" width="9.109375" style="35"/>
    <col min="9741" max="9741" width="11.21875" style="35" bestFit="1" customWidth="1"/>
    <col min="9742" max="9987" width="9.109375" style="35"/>
    <col min="9988" max="9988" width="16" style="35" bestFit="1" customWidth="1"/>
    <col min="9989" max="9989" width="101.109375" style="35" bestFit="1" customWidth="1"/>
    <col min="9990" max="9990" width="16.109375" style="35" bestFit="1" customWidth="1"/>
    <col min="9991" max="9992" width="15.88671875" style="35" bestFit="1" customWidth="1"/>
    <col min="9993" max="9993" width="13.77734375" style="35" customWidth="1"/>
    <col min="9994" max="9994" width="15.88671875" style="35" bestFit="1" customWidth="1"/>
    <col min="9995" max="9996" width="9.109375" style="35"/>
    <col min="9997" max="9997" width="11.21875" style="35" bestFit="1" customWidth="1"/>
    <col min="9998" max="10243" width="9.109375" style="35"/>
    <col min="10244" max="10244" width="16" style="35" bestFit="1" customWidth="1"/>
    <col min="10245" max="10245" width="101.109375" style="35" bestFit="1" customWidth="1"/>
    <col min="10246" max="10246" width="16.109375" style="35" bestFit="1" customWidth="1"/>
    <col min="10247" max="10248" width="15.88671875" style="35" bestFit="1" customWidth="1"/>
    <col min="10249" max="10249" width="13.77734375" style="35" customWidth="1"/>
    <col min="10250" max="10250" width="15.88671875" style="35" bestFit="1" customWidth="1"/>
    <col min="10251" max="10252" width="9.109375" style="35"/>
    <col min="10253" max="10253" width="11.21875" style="35" bestFit="1" customWidth="1"/>
    <col min="10254" max="10499" width="9.109375" style="35"/>
    <col min="10500" max="10500" width="16" style="35" bestFit="1" customWidth="1"/>
    <col min="10501" max="10501" width="101.109375" style="35" bestFit="1" customWidth="1"/>
    <col min="10502" max="10502" width="16.109375" style="35" bestFit="1" customWidth="1"/>
    <col min="10503" max="10504" width="15.88671875" style="35" bestFit="1" customWidth="1"/>
    <col min="10505" max="10505" width="13.77734375" style="35" customWidth="1"/>
    <col min="10506" max="10506" width="15.88671875" style="35" bestFit="1" customWidth="1"/>
    <col min="10507" max="10508" width="9.109375" style="35"/>
    <col min="10509" max="10509" width="11.21875" style="35" bestFit="1" customWidth="1"/>
    <col min="10510" max="10755" width="9.109375" style="35"/>
    <col min="10756" max="10756" width="16" style="35" bestFit="1" customWidth="1"/>
    <col min="10757" max="10757" width="101.109375" style="35" bestFit="1" customWidth="1"/>
    <col min="10758" max="10758" width="16.109375" style="35" bestFit="1" customWidth="1"/>
    <col min="10759" max="10760" width="15.88671875" style="35" bestFit="1" customWidth="1"/>
    <col min="10761" max="10761" width="13.77734375" style="35" customWidth="1"/>
    <col min="10762" max="10762" width="15.88671875" style="35" bestFit="1" customWidth="1"/>
    <col min="10763" max="10764" width="9.109375" style="35"/>
    <col min="10765" max="10765" width="11.21875" style="35" bestFit="1" customWidth="1"/>
    <col min="10766" max="11011" width="9.109375" style="35"/>
    <col min="11012" max="11012" width="16" style="35" bestFit="1" customWidth="1"/>
    <col min="11013" max="11013" width="101.109375" style="35" bestFit="1" customWidth="1"/>
    <col min="11014" max="11014" width="16.109375" style="35" bestFit="1" customWidth="1"/>
    <col min="11015" max="11016" width="15.88671875" style="35" bestFit="1" customWidth="1"/>
    <col min="11017" max="11017" width="13.77734375" style="35" customWidth="1"/>
    <col min="11018" max="11018" width="15.88671875" style="35" bestFit="1" customWidth="1"/>
    <col min="11019" max="11020" width="9.109375" style="35"/>
    <col min="11021" max="11021" width="11.21875" style="35" bestFit="1" customWidth="1"/>
    <col min="11022" max="11267" width="9.109375" style="35"/>
    <col min="11268" max="11268" width="16" style="35" bestFit="1" customWidth="1"/>
    <col min="11269" max="11269" width="101.109375" style="35" bestFit="1" customWidth="1"/>
    <col min="11270" max="11270" width="16.109375" style="35" bestFit="1" customWidth="1"/>
    <col min="11271" max="11272" width="15.88671875" style="35" bestFit="1" customWidth="1"/>
    <col min="11273" max="11273" width="13.77734375" style="35" customWidth="1"/>
    <col min="11274" max="11274" width="15.88671875" style="35" bestFit="1" customWidth="1"/>
    <col min="11275" max="11276" width="9.109375" style="35"/>
    <col min="11277" max="11277" width="11.21875" style="35" bestFit="1" customWidth="1"/>
    <col min="11278" max="11523" width="9.109375" style="35"/>
    <col min="11524" max="11524" width="16" style="35" bestFit="1" customWidth="1"/>
    <col min="11525" max="11525" width="101.109375" style="35" bestFit="1" customWidth="1"/>
    <col min="11526" max="11526" width="16.109375" style="35" bestFit="1" customWidth="1"/>
    <col min="11527" max="11528" width="15.88671875" style="35" bestFit="1" customWidth="1"/>
    <col min="11529" max="11529" width="13.77734375" style="35" customWidth="1"/>
    <col min="11530" max="11530" width="15.88671875" style="35" bestFit="1" customWidth="1"/>
    <col min="11531" max="11532" width="9.109375" style="35"/>
    <col min="11533" max="11533" width="11.21875" style="35" bestFit="1" customWidth="1"/>
    <col min="11534" max="11779" width="9.109375" style="35"/>
    <col min="11780" max="11780" width="16" style="35" bestFit="1" customWidth="1"/>
    <col min="11781" max="11781" width="101.109375" style="35" bestFit="1" customWidth="1"/>
    <col min="11782" max="11782" width="16.109375" style="35" bestFit="1" customWidth="1"/>
    <col min="11783" max="11784" width="15.88671875" style="35" bestFit="1" customWidth="1"/>
    <col min="11785" max="11785" width="13.77734375" style="35" customWidth="1"/>
    <col min="11786" max="11786" width="15.88671875" style="35" bestFit="1" customWidth="1"/>
    <col min="11787" max="11788" width="9.109375" style="35"/>
    <col min="11789" max="11789" width="11.21875" style="35" bestFit="1" customWidth="1"/>
    <col min="11790" max="12035" width="9.109375" style="35"/>
    <col min="12036" max="12036" width="16" style="35" bestFit="1" customWidth="1"/>
    <col min="12037" max="12037" width="101.109375" style="35" bestFit="1" customWidth="1"/>
    <col min="12038" max="12038" width="16.109375" style="35" bestFit="1" customWidth="1"/>
    <col min="12039" max="12040" width="15.88671875" style="35" bestFit="1" customWidth="1"/>
    <col min="12041" max="12041" width="13.77734375" style="35" customWidth="1"/>
    <col min="12042" max="12042" width="15.88671875" style="35" bestFit="1" customWidth="1"/>
    <col min="12043" max="12044" width="9.109375" style="35"/>
    <col min="12045" max="12045" width="11.21875" style="35" bestFit="1" customWidth="1"/>
    <col min="12046" max="12291" width="9.109375" style="35"/>
    <col min="12292" max="12292" width="16" style="35" bestFit="1" customWidth="1"/>
    <col min="12293" max="12293" width="101.109375" style="35" bestFit="1" customWidth="1"/>
    <col min="12294" max="12294" width="16.109375" style="35" bestFit="1" customWidth="1"/>
    <col min="12295" max="12296" width="15.88671875" style="35" bestFit="1" customWidth="1"/>
    <col min="12297" max="12297" width="13.77734375" style="35" customWidth="1"/>
    <col min="12298" max="12298" width="15.88671875" style="35" bestFit="1" customWidth="1"/>
    <col min="12299" max="12300" width="9.109375" style="35"/>
    <col min="12301" max="12301" width="11.21875" style="35" bestFit="1" customWidth="1"/>
    <col min="12302" max="12547" width="9.109375" style="35"/>
    <col min="12548" max="12548" width="16" style="35" bestFit="1" customWidth="1"/>
    <col min="12549" max="12549" width="101.109375" style="35" bestFit="1" customWidth="1"/>
    <col min="12550" max="12550" width="16.109375" style="35" bestFit="1" customWidth="1"/>
    <col min="12551" max="12552" width="15.88671875" style="35" bestFit="1" customWidth="1"/>
    <col min="12553" max="12553" width="13.77734375" style="35" customWidth="1"/>
    <col min="12554" max="12554" width="15.88671875" style="35" bestFit="1" customWidth="1"/>
    <col min="12555" max="12556" width="9.109375" style="35"/>
    <col min="12557" max="12557" width="11.21875" style="35" bestFit="1" customWidth="1"/>
    <col min="12558" max="12803" width="9.109375" style="35"/>
    <col min="12804" max="12804" width="16" style="35" bestFit="1" customWidth="1"/>
    <col min="12805" max="12805" width="101.109375" style="35" bestFit="1" customWidth="1"/>
    <col min="12806" max="12806" width="16.109375" style="35" bestFit="1" customWidth="1"/>
    <col min="12807" max="12808" width="15.88671875" style="35" bestFit="1" customWidth="1"/>
    <col min="12809" max="12809" width="13.77734375" style="35" customWidth="1"/>
    <col min="12810" max="12810" width="15.88671875" style="35" bestFit="1" customWidth="1"/>
    <col min="12811" max="12812" width="9.109375" style="35"/>
    <col min="12813" max="12813" width="11.21875" style="35" bestFit="1" customWidth="1"/>
    <col min="12814" max="13059" width="9.109375" style="35"/>
    <col min="13060" max="13060" width="16" style="35" bestFit="1" customWidth="1"/>
    <col min="13061" max="13061" width="101.109375" style="35" bestFit="1" customWidth="1"/>
    <col min="13062" max="13062" width="16.109375" style="35" bestFit="1" customWidth="1"/>
    <col min="13063" max="13064" width="15.88671875" style="35" bestFit="1" customWidth="1"/>
    <col min="13065" max="13065" width="13.77734375" style="35" customWidth="1"/>
    <col min="13066" max="13066" width="15.88671875" style="35" bestFit="1" customWidth="1"/>
    <col min="13067" max="13068" width="9.109375" style="35"/>
    <col min="13069" max="13069" width="11.21875" style="35" bestFit="1" customWidth="1"/>
    <col min="13070" max="13315" width="9.109375" style="35"/>
    <col min="13316" max="13316" width="16" style="35" bestFit="1" customWidth="1"/>
    <col min="13317" max="13317" width="101.109375" style="35" bestFit="1" customWidth="1"/>
    <col min="13318" max="13318" width="16.109375" style="35" bestFit="1" customWidth="1"/>
    <col min="13319" max="13320" width="15.88671875" style="35" bestFit="1" customWidth="1"/>
    <col min="13321" max="13321" width="13.77734375" style="35" customWidth="1"/>
    <col min="13322" max="13322" width="15.88671875" style="35" bestFit="1" customWidth="1"/>
    <col min="13323" max="13324" width="9.109375" style="35"/>
    <col min="13325" max="13325" width="11.21875" style="35" bestFit="1" customWidth="1"/>
    <col min="13326" max="13571" width="9.109375" style="35"/>
    <col min="13572" max="13572" width="16" style="35" bestFit="1" customWidth="1"/>
    <col min="13573" max="13573" width="101.109375" style="35" bestFit="1" customWidth="1"/>
    <col min="13574" max="13574" width="16.109375" style="35" bestFit="1" customWidth="1"/>
    <col min="13575" max="13576" width="15.88671875" style="35" bestFit="1" customWidth="1"/>
    <col min="13577" max="13577" width="13.77734375" style="35" customWidth="1"/>
    <col min="13578" max="13578" width="15.88671875" style="35" bestFit="1" customWidth="1"/>
    <col min="13579" max="13580" width="9.109375" style="35"/>
    <col min="13581" max="13581" width="11.21875" style="35" bestFit="1" customWidth="1"/>
    <col min="13582" max="13827" width="9.109375" style="35"/>
    <col min="13828" max="13828" width="16" style="35" bestFit="1" customWidth="1"/>
    <col min="13829" max="13829" width="101.109375" style="35" bestFit="1" customWidth="1"/>
    <col min="13830" max="13830" width="16.109375" style="35" bestFit="1" customWidth="1"/>
    <col min="13831" max="13832" width="15.88671875" style="35" bestFit="1" customWidth="1"/>
    <col min="13833" max="13833" width="13.77734375" style="35" customWidth="1"/>
    <col min="13834" max="13834" width="15.88671875" style="35" bestFit="1" customWidth="1"/>
    <col min="13835" max="13836" width="9.109375" style="35"/>
    <col min="13837" max="13837" width="11.21875" style="35" bestFit="1" customWidth="1"/>
    <col min="13838" max="14083" width="9.109375" style="35"/>
    <col min="14084" max="14084" width="16" style="35" bestFit="1" customWidth="1"/>
    <col min="14085" max="14085" width="101.109375" style="35" bestFit="1" customWidth="1"/>
    <col min="14086" max="14086" width="16.109375" style="35" bestFit="1" customWidth="1"/>
    <col min="14087" max="14088" width="15.88671875" style="35" bestFit="1" customWidth="1"/>
    <col min="14089" max="14089" width="13.77734375" style="35" customWidth="1"/>
    <col min="14090" max="14090" width="15.88671875" style="35" bestFit="1" customWidth="1"/>
    <col min="14091" max="14092" width="9.109375" style="35"/>
    <col min="14093" max="14093" width="11.21875" style="35" bestFit="1" customWidth="1"/>
    <col min="14094" max="14339" width="9.109375" style="35"/>
    <col min="14340" max="14340" width="16" style="35" bestFit="1" customWidth="1"/>
    <col min="14341" max="14341" width="101.109375" style="35" bestFit="1" customWidth="1"/>
    <col min="14342" max="14342" width="16.109375" style="35" bestFit="1" customWidth="1"/>
    <col min="14343" max="14344" width="15.88671875" style="35" bestFit="1" customWidth="1"/>
    <col min="14345" max="14345" width="13.77734375" style="35" customWidth="1"/>
    <col min="14346" max="14346" width="15.88671875" style="35" bestFit="1" customWidth="1"/>
    <col min="14347" max="14348" width="9.109375" style="35"/>
    <col min="14349" max="14349" width="11.21875" style="35" bestFit="1" customWidth="1"/>
    <col min="14350" max="14595" width="9.109375" style="35"/>
    <col min="14596" max="14596" width="16" style="35" bestFit="1" customWidth="1"/>
    <col min="14597" max="14597" width="101.109375" style="35" bestFit="1" customWidth="1"/>
    <col min="14598" max="14598" width="16.109375" style="35" bestFit="1" customWidth="1"/>
    <col min="14599" max="14600" width="15.88671875" style="35" bestFit="1" customWidth="1"/>
    <col min="14601" max="14601" width="13.77734375" style="35" customWidth="1"/>
    <col min="14602" max="14602" width="15.88671875" style="35" bestFit="1" customWidth="1"/>
    <col min="14603" max="14604" width="9.109375" style="35"/>
    <col min="14605" max="14605" width="11.21875" style="35" bestFit="1" customWidth="1"/>
    <col min="14606" max="14851" width="9.109375" style="35"/>
    <col min="14852" max="14852" width="16" style="35" bestFit="1" customWidth="1"/>
    <col min="14853" max="14853" width="101.109375" style="35" bestFit="1" customWidth="1"/>
    <col min="14854" max="14854" width="16.109375" style="35" bestFit="1" customWidth="1"/>
    <col min="14855" max="14856" width="15.88671875" style="35" bestFit="1" customWidth="1"/>
    <col min="14857" max="14857" width="13.77734375" style="35" customWidth="1"/>
    <col min="14858" max="14858" width="15.88671875" style="35" bestFit="1" customWidth="1"/>
    <col min="14859" max="14860" width="9.109375" style="35"/>
    <col min="14861" max="14861" width="11.21875" style="35" bestFit="1" customWidth="1"/>
    <col min="14862" max="15107" width="9.109375" style="35"/>
    <col min="15108" max="15108" width="16" style="35" bestFit="1" customWidth="1"/>
    <col min="15109" max="15109" width="101.109375" style="35" bestFit="1" customWidth="1"/>
    <col min="15110" max="15110" width="16.109375" style="35" bestFit="1" customWidth="1"/>
    <col min="15111" max="15112" width="15.88671875" style="35" bestFit="1" customWidth="1"/>
    <col min="15113" max="15113" width="13.77734375" style="35" customWidth="1"/>
    <col min="15114" max="15114" width="15.88671875" style="35" bestFit="1" customWidth="1"/>
    <col min="15115" max="15116" width="9.109375" style="35"/>
    <col min="15117" max="15117" width="11.21875" style="35" bestFit="1" customWidth="1"/>
    <col min="15118" max="15363" width="9.109375" style="35"/>
    <col min="15364" max="15364" width="16" style="35" bestFit="1" customWidth="1"/>
    <col min="15365" max="15365" width="101.109375" style="35" bestFit="1" customWidth="1"/>
    <col min="15366" max="15366" width="16.109375" style="35" bestFit="1" customWidth="1"/>
    <col min="15367" max="15368" width="15.88671875" style="35" bestFit="1" customWidth="1"/>
    <col min="15369" max="15369" width="13.77734375" style="35" customWidth="1"/>
    <col min="15370" max="15370" width="15.88671875" style="35" bestFit="1" customWidth="1"/>
    <col min="15371" max="15372" width="9.109375" style="35"/>
    <col min="15373" max="15373" width="11.21875" style="35" bestFit="1" customWidth="1"/>
    <col min="15374" max="15619" width="9.109375" style="35"/>
    <col min="15620" max="15620" width="16" style="35" bestFit="1" customWidth="1"/>
    <col min="15621" max="15621" width="101.109375" style="35" bestFit="1" customWidth="1"/>
    <col min="15622" max="15622" width="16.109375" style="35" bestFit="1" customWidth="1"/>
    <col min="15623" max="15624" width="15.88671875" style="35" bestFit="1" customWidth="1"/>
    <col min="15625" max="15625" width="13.77734375" style="35" customWidth="1"/>
    <col min="15626" max="15626" width="15.88671875" style="35" bestFit="1" customWidth="1"/>
    <col min="15627" max="15628" width="9.109375" style="35"/>
    <col min="15629" max="15629" width="11.21875" style="35" bestFit="1" customWidth="1"/>
    <col min="15630" max="15875" width="9.109375" style="35"/>
    <col min="15876" max="15876" width="16" style="35" bestFit="1" customWidth="1"/>
    <col min="15877" max="15877" width="101.109375" style="35" bestFit="1" customWidth="1"/>
    <col min="15878" max="15878" width="16.109375" style="35" bestFit="1" customWidth="1"/>
    <col min="15879" max="15880" width="15.88671875" style="35" bestFit="1" customWidth="1"/>
    <col min="15881" max="15881" width="13.77734375" style="35" customWidth="1"/>
    <col min="15882" max="15882" width="15.88671875" style="35" bestFit="1" customWidth="1"/>
    <col min="15883" max="15884" width="9.109375" style="35"/>
    <col min="15885" max="15885" width="11.21875" style="35" bestFit="1" customWidth="1"/>
    <col min="15886" max="16131" width="9.109375" style="35"/>
    <col min="16132" max="16132" width="16" style="35" bestFit="1" customWidth="1"/>
    <col min="16133" max="16133" width="101.109375" style="35" bestFit="1" customWidth="1"/>
    <col min="16134" max="16134" width="16.109375" style="35" bestFit="1" customWidth="1"/>
    <col min="16135" max="16136" width="15.88671875" style="35" bestFit="1" customWidth="1"/>
    <col min="16137" max="16137" width="13.77734375" style="35" customWidth="1"/>
    <col min="16138" max="16138" width="15.88671875" style="35" bestFit="1" customWidth="1"/>
    <col min="16139" max="16140" width="9.109375" style="35"/>
    <col min="16141" max="16141" width="11.21875" style="35" bestFit="1" customWidth="1"/>
    <col min="16142" max="16384" width="9.109375" style="35"/>
  </cols>
  <sheetData>
    <row r="1" spans="1:10" ht="38.25" customHeight="1" x14ac:dyDescent="0.25">
      <c r="A1" s="104"/>
      <c r="B1" s="234" t="str">
        <f>DADOS!F16</f>
        <v>REFORMA DA CAMARA MUNICIPAL DE OURO FINO - MG</v>
      </c>
      <c r="C1" s="235"/>
      <c r="D1" s="235"/>
      <c r="E1" s="235"/>
      <c r="F1" s="235"/>
      <c r="G1" s="235"/>
      <c r="H1" s="235"/>
      <c r="I1" s="235"/>
      <c r="J1" s="236"/>
    </row>
    <row r="2" spans="1:10" ht="46.5" customHeight="1" thickBot="1" x14ac:dyDescent="0.3">
      <c r="A2" s="105"/>
      <c r="B2" s="237"/>
      <c r="C2" s="237"/>
      <c r="D2" s="237"/>
      <c r="E2" s="237"/>
      <c r="F2" s="237"/>
      <c r="G2" s="237"/>
      <c r="H2" s="237"/>
      <c r="I2" s="237"/>
      <c r="J2" s="238"/>
    </row>
    <row r="3" spans="1:10" ht="38.25" customHeight="1" thickBot="1" x14ac:dyDescent="0.3">
      <c r="A3" s="239" t="s">
        <v>489</v>
      </c>
      <c r="B3" s="240"/>
      <c r="C3" s="240"/>
      <c r="D3" s="240"/>
      <c r="E3" s="240"/>
      <c r="F3" s="240"/>
      <c r="G3" s="240"/>
      <c r="H3" s="240"/>
      <c r="I3" s="240"/>
      <c r="J3" s="241"/>
    </row>
    <row r="4" spans="1:10" ht="3.75" customHeight="1" thickBot="1" x14ac:dyDescent="0.3">
      <c r="A4" s="106"/>
      <c r="B4" s="107"/>
      <c r="C4" s="107"/>
      <c r="D4" s="108"/>
      <c r="E4" s="108"/>
      <c r="F4" s="108"/>
      <c r="G4" s="108"/>
      <c r="H4" s="108"/>
      <c r="I4" s="108"/>
      <c r="J4" s="109"/>
    </row>
    <row r="5" spans="1:10" ht="20.100000000000001" customHeight="1" x14ac:dyDescent="0.25">
      <c r="A5" s="110" t="str">
        <f>'[3]Planilha Orcamentaria'!A5</f>
        <v xml:space="preserve">INSTITUIÇÃO: </v>
      </c>
      <c r="B5" s="111" t="str">
        <f>Cotações!B3</f>
        <v>Câmara Municipal de Ouro Fino</v>
      </c>
      <c r="C5" s="112"/>
      <c r="D5" s="113"/>
      <c r="E5" s="113"/>
      <c r="F5" s="111"/>
      <c r="G5" s="111"/>
      <c r="H5" s="111"/>
      <c r="I5" s="111"/>
      <c r="J5" s="114"/>
    </row>
    <row r="6" spans="1:10" ht="20.100000000000001" customHeight="1" x14ac:dyDescent="0.25">
      <c r="A6" s="115" t="str">
        <f>'[3]Planilha Orcamentaria'!A6</f>
        <v xml:space="preserve">OBRA:  </v>
      </c>
      <c r="B6" s="157" t="str">
        <f>B1</f>
        <v>REFORMA DA CAMARA MUNICIPAL DE OURO FINO - MG</v>
      </c>
      <c r="C6" s="117"/>
      <c r="D6" s="118"/>
      <c r="E6" s="118"/>
      <c r="F6" s="116"/>
      <c r="G6" s="116"/>
      <c r="H6" s="116"/>
      <c r="I6" s="116"/>
      <c r="J6" s="119"/>
    </row>
    <row r="7" spans="1:10" ht="20.100000000000001" customHeight="1" x14ac:dyDescent="0.25">
      <c r="A7" s="120" t="str">
        <f>'[3]Planilha Orcamentaria'!A7:D7</f>
        <v xml:space="preserve">LOCAL: </v>
      </c>
      <c r="B7" s="121" t="str" cm="1">
        <f t="array" ref="B7:E7">'Memoria de Cálculo'!C4:F4</f>
        <v xml:space="preserve">Rua Rogério Gissoni 450, Ouro Fino, MG - CEP 37570-000 </v>
      </c>
      <c r="C7" s="122">
        <v>0</v>
      </c>
      <c r="D7" s="118">
        <v>0</v>
      </c>
      <c r="E7" s="118">
        <v>0</v>
      </c>
      <c r="F7" s="121"/>
      <c r="G7" s="121"/>
      <c r="H7" s="121"/>
      <c r="I7" s="121"/>
      <c r="J7" s="123"/>
    </row>
    <row r="8" spans="1:10" ht="20.100000000000001" customHeight="1" x14ac:dyDescent="0.25">
      <c r="A8" s="120" t="str">
        <f>'[3]Planilha Orcamentaria'!A8</f>
        <v xml:space="preserve">FONTES: </v>
      </c>
      <c r="B8" s="121">
        <f>DADOS!F19</f>
        <v>45809</v>
      </c>
      <c r="C8" s="122"/>
      <c r="D8" s="118"/>
      <c r="E8" s="118"/>
      <c r="F8" s="121"/>
      <c r="G8" s="121"/>
      <c r="H8" s="121"/>
      <c r="I8" s="121"/>
      <c r="J8" s="123"/>
    </row>
    <row r="9" spans="1:10" ht="20.100000000000001" customHeight="1" thickBot="1" x14ac:dyDescent="0.3">
      <c r="A9" s="242" t="str">
        <f>'[3]Planilha Orcamentaria'!A9:C9</f>
        <v xml:space="preserve">PRAZO DE EXECUÇÃO: </v>
      </c>
      <c r="B9" s="243"/>
      <c r="C9" s="243"/>
      <c r="D9" s="124"/>
      <c r="E9" s="124"/>
      <c r="F9" s="243"/>
      <c r="G9" s="243"/>
      <c r="H9" s="243"/>
      <c r="I9" s="243"/>
      <c r="J9" s="244"/>
    </row>
    <row r="10" spans="1:10" ht="7.5" customHeight="1" x14ac:dyDescent="0.25">
      <c r="A10" s="125"/>
      <c r="B10" s="126"/>
      <c r="C10" s="127"/>
      <c r="D10" s="127"/>
      <c r="E10" s="127"/>
      <c r="F10" s="127"/>
      <c r="G10" s="127"/>
      <c r="H10" s="127"/>
      <c r="I10" s="127"/>
      <c r="J10" s="128"/>
    </row>
    <row r="11" spans="1:10" ht="4.5" customHeight="1" x14ac:dyDescent="0.25">
      <c r="A11" s="129"/>
      <c r="B11" s="127"/>
      <c r="C11" s="127"/>
      <c r="D11" s="127"/>
      <c r="E11" s="127"/>
      <c r="F11" s="127"/>
      <c r="G11" s="127"/>
      <c r="H11" s="127"/>
      <c r="I11" s="127"/>
      <c r="J11" s="128"/>
    </row>
    <row r="12" spans="1:10" ht="13.8" hidden="1" x14ac:dyDescent="0.25">
      <c r="A12" s="130"/>
      <c r="B12" s="131"/>
      <c r="C12" s="131"/>
      <c r="D12" s="127"/>
      <c r="E12" s="127"/>
      <c r="F12" s="127"/>
      <c r="G12" s="127"/>
      <c r="H12" s="127"/>
      <c r="I12" s="127"/>
      <c r="J12" s="128"/>
    </row>
    <row r="13" spans="1:10" ht="18" customHeight="1" x14ac:dyDescent="0.25">
      <c r="A13" s="132" t="s">
        <v>490</v>
      </c>
      <c r="B13" s="133" t="s">
        <v>491</v>
      </c>
      <c r="C13" s="134" t="s">
        <v>492</v>
      </c>
      <c r="D13" s="135" t="s">
        <v>493</v>
      </c>
      <c r="E13" s="135" t="s">
        <v>494</v>
      </c>
      <c r="F13" s="135" t="s">
        <v>495</v>
      </c>
      <c r="G13" s="135" t="s">
        <v>503</v>
      </c>
      <c r="H13" s="135" t="s">
        <v>504</v>
      </c>
      <c r="I13" s="135" t="s">
        <v>505</v>
      </c>
      <c r="J13" s="136" t="s">
        <v>496</v>
      </c>
    </row>
    <row r="14" spans="1:10" ht="13.8" x14ac:dyDescent="0.25">
      <c r="A14" s="245">
        <f>'Planilha Orçamentária'!A11</f>
        <v>1</v>
      </c>
      <c r="B14" s="245" t="str">
        <f>'Planilha Orçamentária'!B11</f>
        <v>DEMOLIÇÕES E REMOÇÕES</v>
      </c>
      <c r="C14" s="247">
        <f>SUM('Planilha Orçamentária'!I12:I21)</f>
        <v>22677.964100000001</v>
      </c>
      <c r="D14" s="137">
        <v>1</v>
      </c>
      <c r="E14" s="138"/>
      <c r="F14" s="138"/>
      <c r="G14" s="138"/>
      <c r="H14" s="138"/>
      <c r="I14" s="138"/>
      <c r="J14" s="249">
        <f>SUM(D15:I15)</f>
        <v>22677.964100000001</v>
      </c>
    </row>
    <row r="15" spans="1:10" ht="13.8" x14ac:dyDescent="0.25">
      <c r="A15" s="246"/>
      <c r="B15" s="246"/>
      <c r="C15" s="248"/>
      <c r="D15" s="139">
        <f>D14*$C14</f>
        <v>22677.964100000001</v>
      </c>
      <c r="E15" s="138"/>
      <c r="F15" s="138"/>
      <c r="G15" s="138"/>
      <c r="H15" s="138"/>
      <c r="I15" s="138"/>
      <c r="J15" s="250"/>
    </row>
    <row r="16" spans="1:10" ht="12.75" customHeight="1" x14ac:dyDescent="0.25">
      <c r="A16" s="251">
        <f>'Planilha Orçamentária'!A22</f>
        <v>2</v>
      </c>
      <c r="B16" s="251" t="str">
        <f>'Planilha Orçamentária'!B22</f>
        <v>BASE/CIVIL</v>
      </c>
      <c r="C16" s="247">
        <f>SUM('Planilha Orçamentária'!I23:I26)</f>
        <v>17892.505000000001</v>
      </c>
      <c r="D16" s="137">
        <v>0.8</v>
      </c>
      <c r="E16" s="137">
        <v>0.2</v>
      </c>
      <c r="F16" s="138"/>
      <c r="G16" s="138"/>
      <c r="H16" s="138"/>
      <c r="I16" s="138"/>
      <c r="J16" s="249">
        <f t="shared" ref="J16" si="0">SUM(D17:I17)</f>
        <v>17892.505000000001</v>
      </c>
    </row>
    <row r="17" spans="1:10" ht="12.75" customHeight="1" x14ac:dyDescent="0.25">
      <c r="A17" s="251"/>
      <c r="B17" s="251"/>
      <c r="C17" s="248"/>
      <c r="D17" s="139">
        <f>D16*$C16</f>
        <v>14314.004000000001</v>
      </c>
      <c r="E17" s="139">
        <f>E16*$C16</f>
        <v>3578.5010000000002</v>
      </c>
      <c r="F17" s="138"/>
      <c r="G17" s="138"/>
      <c r="H17" s="138"/>
      <c r="I17" s="138"/>
      <c r="J17" s="250"/>
    </row>
    <row r="18" spans="1:10" ht="13.8" x14ac:dyDescent="0.25">
      <c r="A18" s="251">
        <f>'Planilha Orçamentária'!A27</f>
        <v>3</v>
      </c>
      <c r="B18" s="251" t="str">
        <f>'Planilha Orçamentária'!B27</f>
        <v>REVESTIMENTOS</v>
      </c>
      <c r="C18" s="252">
        <f>SUM('Planilha Orçamentária'!I28:I31)</f>
        <v>73925.782200000001</v>
      </c>
      <c r="D18" s="137">
        <v>0.3</v>
      </c>
      <c r="E18" s="137">
        <v>0.7</v>
      </c>
      <c r="F18" s="138"/>
      <c r="G18" s="138"/>
      <c r="H18" s="138"/>
      <c r="I18" s="138"/>
      <c r="J18" s="249">
        <f t="shared" ref="J18" si="1">SUM(D19:I19)</f>
        <v>73925.782200000001</v>
      </c>
    </row>
    <row r="19" spans="1:10" ht="13.8" x14ac:dyDescent="0.25">
      <c r="A19" s="251"/>
      <c r="B19" s="251"/>
      <c r="C19" s="253"/>
      <c r="D19" s="139">
        <f>D18*$C18</f>
        <v>22177.734659999998</v>
      </c>
      <c r="E19" s="139">
        <f>E18*$C18</f>
        <v>51748.04754</v>
      </c>
      <c r="F19" s="138"/>
      <c r="G19" s="138"/>
      <c r="H19" s="138"/>
      <c r="I19" s="138"/>
      <c r="J19" s="250"/>
    </row>
    <row r="20" spans="1:10" ht="13.8" x14ac:dyDescent="0.25">
      <c r="A20" s="251">
        <f>'Planilha Orçamentária'!A32</f>
        <v>4</v>
      </c>
      <c r="B20" s="251" t="str">
        <f>'Planilha Orçamentária'!B32</f>
        <v>CORTES / ADAPTAÇÕES</v>
      </c>
      <c r="C20" s="247">
        <f>SUM('Planilha Orçamentária'!I33:I41)</f>
        <v>9515.02</v>
      </c>
      <c r="D20" s="137">
        <v>0.3</v>
      </c>
      <c r="E20" s="137">
        <v>0.7</v>
      </c>
      <c r="F20" s="138"/>
      <c r="G20" s="138"/>
      <c r="H20" s="138"/>
      <c r="I20" s="138"/>
      <c r="J20" s="249">
        <f t="shared" ref="J20" si="2">SUM(D21:I21)</f>
        <v>9515.02</v>
      </c>
    </row>
    <row r="21" spans="1:10" ht="13.8" x14ac:dyDescent="0.25">
      <c r="A21" s="251"/>
      <c r="B21" s="251"/>
      <c r="C21" s="248"/>
      <c r="D21" s="139">
        <f>D20*$C20</f>
        <v>2854.5059999999999</v>
      </c>
      <c r="E21" s="139">
        <f>E20*$C20</f>
        <v>6660.5140000000001</v>
      </c>
      <c r="F21" s="138"/>
      <c r="G21" s="138"/>
      <c r="H21" s="138"/>
      <c r="I21" s="138"/>
      <c r="J21" s="250"/>
    </row>
    <row r="22" spans="1:10" ht="13.8" x14ac:dyDescent="0.25">
      <c r="A22" s="251">
        <f>'Planilha Orçamentária'!A42</f>
        <v>5</v>
      </c>
      <c r="B22" s="251" t="str">
        <f>'Planilha Orçamentária'!B42</f>
        <v>ELÉTRICA</v>
      </c>
      <c r="C22" s="247">
        <f>SUM('Planilha Orçamentária'!I43:I54)</f>
        <v>14557.61</v>
      </c>
      <c r="D22" s="138"/>
      <c r="E22" s="137">
        <v>0.5</v>
      </c>
      <c r="F22" s="137">
        <v>0.35</v>
      </c>
      <c r="G22" s="137">
        <v>0.1</v>
      </c>
      <c r="H22" s="137">
        <v>0.05</v>
      </c>
      <c r="I22" s="138"/>
      <c r="J22" s="249">
        <f t="shared" ref="J22" si="3">SUM(D23:I23)</f>
        <v>14557.609999999999</v>
      </c>
    </row>
    <row r="23" spans="1:10" ht="13.8" x14ac:dyDescent="0.25">
      <c r="A23" s="251"/>
      <c r="B23" s="251"/>
      <c r="C23" s="248"/>
      <c r="D23" s="138"/>
      <c r="E23" s="139">
        <f>E22*$C22</f>
        <v>7278.8050000000003</v>
      </c>
      <c r="F23" s="139">
        <f>F22*$C22</f>
        <v>5095.1634999999997</v>
      </c>
      <c r="G23" s="139">
        <f t="shared" ref="E23:I31" si="4">G22*$C22</f>
        <v>1455.7610000000002</v>
      </c>
      <c r="H23" s="139">
        <f t="shared" si="4"/>
        <v>727.8805000000001</v>
      </c>
      <c r="I23" s="138"/>
      <c r="J23" s="250"/>
    </row>
    <row r="24" spans="1:10" ht="13.8" x14ac:dyDescent="0.25">
      <c r="A24" s="251">
        <f>'Planilha Orçamentária'!A55</f>
        <v>6</v>
      </c>
      <c r="B24" s="251" t="str">
        <f>'Planilha Orçamentária'!B55</f>
        <v>GESSO / FORRO</v>
      </c>
      <c r="C24" s="247">
        <f>SUM('Planilha Orçamentária'!I56:I60)</f>
        <v>34197.087500000001</v>
      </c>
      <c r="D24" s="138"/>
      <c r="E24" s="137">
        <v>0.2</v>
      </c>
      <c r="F24" s="137">
        <v>0.45</v>
      </c>
      <c r="G24" s="137">
        <v>0.2</v>
      </c>
      <c r="H24" s="137">
        <v>0.15</v>
      </c>
      <c r="I24" s="138"/>
      <c r="J24" s="249">
        <f t="shared" ref="J24" si="5">SUM(D25:I25)</f>
        <v>34197.087500000001</v>
      </c>
    </row>
    <row r="25" spans="1:10" ht="13.8" x14ac:dyDescent="0.25">
      <c r="A25" s="251"/>
      <c r="B25" s="251"/>
      <c r="C25" s="248"/>
      <c r="D25" s="138"/>
      <c r="E25" s="139">
        <f t="shared" si="4"/>
        <v>6839.4175000000005</v>
      </c>
      <c r="F25" s="139">
        <f t="shared" si="4"/>
        <v>15388.689375000002</v>
      </c>
      <c r="G25" s="139">
        <f t="shared" si="4"/>
        <v>6839.4175000000005</v>
      </c>
      <c r="H25" s="139">
        <f t="shared" si="4"/>
        <v>5129.5631249999997</v>
      </c>
      <c r="I25" s="138"/>
      <c r="J25" s="250"/>
    </row>
    <row r="26" spans="1:10" ht="13.8" x14ac:dyDescent="0.25">
      <c r="A26" s="251">
        <f>'Planilha Orçamentária'!A61</f>
        <v>7</v>
      </c>
      <c r="B26" s="251" t="str">
        <f>'Planilha Orçamentária'!B61</f>
        <v>ESQUADRIAS</v>
      </c>
      <c r="C26" s="247">
        <f>SUM('Planilha Orçamentária'!I62:I66)</f>
        <v>39367.57</v>
      </c>
      <c r="D26" s="138"/>
      <c r="E26" s="138"/>
      <c r="F26" s="137">
        <v>0.5</v>
      </c>
      <c r="G26" s="137">
        <v>0.5</v>
      </c>
      <c r="H26" s="138"/>
      <c r="I26" s="138"/>
      <c r="J26" s="249">
        <f t="shared" ref="J26" si="6">SUM(D27:I27)</f>
        <v>39367.57</v>
      </c>
    </row>
    <row r="27" spans="1:10" ht="13.8" x14ac:dyDescent="0.25">
      <c r="A27" s="251"/>
      <c r="B27" s="251"/>
      <c r="C27" s="248"/>
      <c r="D27" s="138"/>
      <c r="E27" s="138"/>
      <c r="F27" s="139">
        <f t="shared" si="4"/>
        <v>19683.785</v>
      </c>
      <c r="G27" s="139">
        <f t="shared" si="4"/>
        <v>19683.785</v>
      </c>
      <c r="H27" s="138"/>
      <c r="I27" s="138"/>
      <c r="J27" s="250"/>
    </row>
    <row r="28" spans="1:10" ht="13.8" x14ac:dyDescent="0.25">
      <c r="A28" s="251">
        <f>'Planilha Orçamentária'!A67</f>
        <v>8</v>
      </c>
      <c r="B28" s="251" t="str">
        <f>'Planilha Orçamentária'!B67</f>
        <v>PINTURA</v>
      </c>
      <c r="C28" s="247">
        <f>SUM('Planilha Orçamentária'!I68:I69)</f>
        <v>7315.7150000000001</v>
      </c>
      <c r="D28" s="138"/>
      <c r="E28" s="138"/>
      <c r="F28" s="138"/>
      <c r="G28" s="138"/>
      <c r="H28" s="137">
        <v>0.5</v>
      </c>
      <c r="I28" s="137">
        <v>0.5</v>
      </c>
      <c r="J28" s="249">
        <f t="shared" ref="J28" si="7">SUM(D29:I29)</f>
        <v>7315.7150000000001</v>
      </c>
    </row>
    <row r="29" spans="1:10" ht="13.8" x14ac:dyDescent="0.25">
      <c r="A29" s="251"/>
      <c r="B29" s="251"/>
      <c r="C29" s="248"/>
      <c r="D29" s="138"/>
      <c r="E29" s="138"/>
      <c r="F29" s="138"/>
      <c r="G29" s="138"/>
      <c r="H29" s="139">
        <f t="shared" si="4"/>
        <v>3657.8575000000001</v>
      </c>
      <c r="I29" s="139">
        <f t="shared" si="4"/>
        <v>3657.8575000000001</v>
      </c>
      <c r="J29" s="250"/>
    </row>
    <row r="30" spans="1:10" ht="13.8" x14ac:dyDescent="0.25">
      <c r="A30" s="251">
        <f>'Planilha Orçamentária'!A70</f>
        <v>9</v>
      </c>
      <c r="B30" s="251" t="str">
        <f>'Planilha Orçamentária'!B70</f>
        <v>SERVIÇOS PRELIMINARES / ADMINISTRAÇÃO</v>
      </c>
      <c r="C30" s="247">
        <f>SUM('Planilha Orçamentária'!I71:I73)</f>
        <v>63671.8272</v>
      </c>
      <c r="D30" s="137">
        <v>5.7532861475355052E-2</v>
      </c>
      <c r="E30" s="137">
        <v>0.14957091581517343</v>
      </c>
      <c r="F30" s="137">
        <v>0.19835004544219009</v>
      </c>
      <c r="G30" s="137">
        <v>0.18534905356590983</v>
      </c>
      <c r="H30" s="137">
        <v>0.16810796874929596</v>
      </c>
      <c r="I30" s="137">
        <v>0.24108915640850492</v>
      </c>
      <c r="J30" s="249">
        <f t="shared" ref="J30" si="8">SUM(D31:I31)</f>
        <v>63671.82729273352</v>
      </c>
    </row>
    <row r="31" spans="1:10" ht="13.8" x14ac:dyDescent="0.25">
      <c r="A31" s="251"/>
      <c r="B31" s="251"/>
      <c r="C31" s="248"/>
      <c r="D31" s="139">
        <f t="shared" ref="D31" si="9">D30*$C30</f>
        <v>3663.222414180344</v>
      </c>
      <c r="E31" s="139">
        <f t="shared" ref="E31" si="10">E30*$C30</f>
        <v>9523.4535059294703</v>
      </c>
      <c r="F31" s="139">
        <f t="shared" ref="F31" si="11">F30*$C30</f>
        <v>12629.309818507276</v>
      </c>
      <c r="G31" s="139">
        <f t="shared" ref="G31" si="12">G30*$C30</f>
        <v>11801.512910332154</v>
      </c>
      <c r="H31" s="139">
        <f t="shared" ref="H31" si="13">H30*$C30</f>
        <v>10703.741537148173</v>
      </c>
      <c r="I31" s="139">
        <f t="shared" si="4"/>
        <v>15350.587106636098</v>
      </c>
      <c r="J31" s="250"/>
    </row>
    <row r="32" spans="1:10" ht="13.8" x14ac:dyDescent="0.25">
      <c r="A32" s="251">
        <f>'Planilha Orçamentária'!A74</f>
        <v>10</v>
      </c>
      <c r="B32" s="251" t="str">
        <f>'Planilha Orçamentária'!B74</f>
        <v>COTAÇÕES</v>
      </c>
      <c r="C32" s="247">
        <f>SUM('Planilha Orçamentária'!I75:I80)</f>
        <v>636870.85000000009</v>
      </c>
      <c r="D32" s="138"/>
      <c r="E32" s="137">
        <v>0.1</v>
      </c>
      <c r="F32" s="137">
        <v>0.2</v>
      </c>
      <c r="G32" s="137">
        <v>0.2</v>
      </c>
      <c r="H32" s="137">
        <v>0.2</v>
      </c>
      <c r="I32" s="137">
        <v>0.3</v>
      </c>
      <c r="J32" s="249">
        <f t="shared" ref="J32" si="14">SUM(D33:I33)</f>
        <v>636870.85000000009</v>
      </c>
    </row>
    <row r="33" spans="1:10" ht="13.8" x14ac:dyDescent="0.25">
      <c r="A33" s="251"/>
      <c r="B33" s="251"/>
      <c r="C33" s="248"/>
      <c r="D33" s="138"/>
      <c r="E33" s="139">
        <f t="shared" ref="E33:G33" si="15">E32*$C32</f>
        <v>63687.085000000014</v>
      </c>
      <c r="F33" s="139">
        <f t="shared" si="15"/>
        <v>127374.17000000003</v>
      </c>
      <c r="G33" s="139">
        <f t="shared" si="15"/>
        <v>127374.17000000003</v>
      </c>
      <c r="H33" s="139">
        <f t="shared" ref="H33" si="16">H32*$C32</f>
        <v>127374.17000000003</v>
      </c>
      <c r="I33" s="139">
        <f t="shared" ref="I33" si="17">I32*$C32</f>
        <v>191061.25500000003</v>
      </c>
      <c r="J33" s="250"/>
    </row>
    <row r="34" spans="1:10" ht="18" customHeight="1" thickBot="1" x14ac:dyDescent="0.3">
      <c r="A34" s="255" t="s">
        <v>496</v>
      </c>
      <c r="B34" s="256"/>
      <c r="C34" s="257"/>
      <c r="D34" s="140">
        <f t="shared" ref="D34" si="18">D15+D17+D19+D21+D23+D25+D27+D29+D31+D33</f>
        <v>65687.431174180339</v>
      </c>
      <c r="E34" s="140">
        <f t="shared" ref="E34" si="19">E15+E17+E19+E21+E23+E25+E27+E29+E31+E33</f>
        <v>149315.82354592948</v>
      </c>
      <c r="F34" s="140">
        <f t="shared" ref="F34:H34" si="20">F15+F17+F19+F21+F23+F25+F27+F29+F31+F33</f>
        <v>180171.11769350729</v>
      </c>
      <c r="G34" s="140">
        <f t="shared" si="20"/>
        <v>167154.64641033218</v>
      </c>
      <c r="H34" s="140">
        <f t="shared" si="20"/>
        <v>147593.2126621482</v>
      </c>
      <c r="I34" s="140">
        <f>I15+I17+I19+I21+I23+I25+I27+I29+I31+I33</f>
        <v>210069.69960663613</v>
      </c>
      <c r="J34" s="141">
        <f>SUM(J14:J33)</f>
        <v>919991.93109273363</v>
      </c>
    </row>
    <row r="35" spans="1:10" ht="7.95" customHeight="1" x14ac:dyDescent="0.25">
      <c r="A35" s="142"/>
      <c r="B35" s="142"/>
      <c r="C35" s="158">
        <v>1144351.3899999999</v>
      </c>
      <c r="D35" s="159">
        <f>D34/$C$35</f>
        <v>5.7401451816456783E-2</v>
      </c>
      <c r="E35" s="159">
        <f t="shared" ref="E35:I35" si="21">E34/$C$35</f>
        <v>0.13048074643045568</v>
      </c>
      <c r="F35" s="159">
        <f t="shared" si="21"/>
        <v>0.15744387542842703</v>
      </c>
      <c r="G35" s="159">
        <f t="shared" si="21"/>
        <v>0.14606933488352053</v>
      </c>
      <c r="H35" s="159">
        <f t="shared" si="21"/>
        <v>0.12897543005750028</v>
      </c>
      <c r="I35" s="159">
        <f t="shared" si="21"/>
        <v>0.18357097430242658</v>
      </c>
      <c r="J35" s="144"/>
    </row>
    <row r="36" spans="1:10" ht="5.25" customHeight="1" x14ac:dyDescent="0.25">
      <c r="A36" s="142"/>
      <c r="B36" s="142"/>
      <c r="C36" s="143"/>
      <c r="D36" s="144"/>
      <c r="E36" s="144"/>
      <c r="F36" s="144"/>
      <c r="G36" s="144"/>
      <c r="H36" s="144"/>
      <c r="I36" s="144"/>
      <c r="J36" s="144"/>
    </row>
    <row r="37" spans="1:10" ht="15.75" customHeight="1" x14ac:dyDescent="0.25">
      <c r="A37" s="142"/>
      <c r="B37" s="142" t="s">
        <v>513</v>
      </c>
      <c r="C37" s="143"/>
      <c r="D37" s="258"/>
      <c r="E37" s="258"/>
      <c r="F37" s="258"/>
      <c r="G37" s="258"/>
      <c r="H37" s="258"/>
      <c r="I37" s="258"/>
      <c r="J37" s="258"/>
    </row>
    <row r="38" spans="1:10" ht="13.8" hidden="1" x14ac:dyDescent="0.25">
      <c r="A38" s="142"/>
      <c r="B38" s="142"/>
      <c r="C38" s="143"/>
      <c r="D38" s="144"/>
      <c r="E38" s="144"/>
      <c r="F38" s="144"/>
      <c r="G38" s="144"/>
      <c r="H38" s="144"/>
      <c r="I38" s="144"/>
      <c r="J38" s="144"/>
    </row>
    <row r="39" spans="1:10" ht="12.75" customHeight="1" x14ac:dyDescent="0.25">
      <c r="A39" s="142"/>
      <c r="B39" s="142"/>
      <c r="C39" s="143"/>
      <c r="D39" s="144"/>
      <c r="E39" s="144"/>
      <c r="F39" s="144"/>
      <c r="G39" s="144"/>
      <c r="H39" s="144"/>
      <c r="I39" s="144"/>
      <c r="J39" s="144"/>
    </row>
    <row r="40" spans="1:10" ht="13.8" x14ac:dyDescent="0.25">
      <c r="A40" s="94"/>
      <c r="B40" s="145"/>
      <c r="C40" s="146"/>
      <c r="D40" s="146"/>
      <c r="E40" s="144"/>
      <c r="F40" s="144"/>
      <c r="G40" s="144"/>
      <c r="H40" s="144"/>
      <c r="I40" s="144"/>
      <c r="J40" s="146"/>
    </row>
    <row r="41" spans="1:10" ht="13.8" x14ac:dyDescent="0.25">
      <c r="A41" s="94"/>
      <c r="B41" s="145"/>
      <c r="C41" s="146"/>
      <c r="D41" s="144"/>
      <c r="E41" s="144"/>
      <c r="F41" s="144"/>
      <c r="G41" s="144"/>
      <c r="H41" s="144"/>
      <c r="I41" s="144"/>
      <c r="J41" s="146"/>
    </row>
    <row r="42" spans="1:10" ht="12.75" customHeight="1" x14ac:dyDescent="0.25">
      <c r="A42" s="94"/>
      <c r="B42" s="145"/>
      <c r="C42" s="94"/>
      <c r="D42" s="144"/>
      <c r="E42" s="144"/>
      <c r="F42" s="144"/>
      <c r="G42" s="144"/>
      <c r="H42" s="144"/>
      <c r="I42" s="144"/>
      <c r="J42" s="94"/>
    </row>
    <row r="43" spans="1:10" ht="13.5" customHeight="1" x14ac:dyDescent="0.25">
      <c r="A43" s="94"/>
      <c r="B43" s="145"/>
      <c r="C43" s="143"/>
      <c r="D43" s="144"/>
      <c r="E43" s="259"/>
      <c r="F43" s="259"/>
      <c r="G43" s="144"/>
      <c r="H43" s="144"/>
      <c r="I43" s="144"/>
      <c r="J43" s="94"/>
    </row>
    <row r="44" spans="1:10" ht="13.8" x14ac:dyDescent="0.25">
      <c r="A44" s="94"/>
      <c r="B44" s="147" t="str">
        <f>DADOS!F28</f>
        <v>Clóvis Coldibeli</v>
      </c>
      <c r="C44" s="143"/>
      <c r="D44" s="94"/>
      <c r="E44" s="260" t="str">
        <f>DADOS!F22</f>
        <v xml:space="preserve">Aline Parizatto Brombrim </v>
      </c>
      <c r="F44" s="260"/>
      <c r="G44" s="143"/>
      <c r="H44" s="143"/>
      <c r="I44" s="143"/>
      <c r="J44" s="94"/>
    </row>
    <row r="45" spans="1:10" ht="13.8" x14ac:dyDescent="0.25">
      <c r="A45" s="94"/>
      <c r="B45" s="143" t="str">
        <f>DADOS!F29</f>
        <v>Presidente da Câmara</v>
      </c>
      <c r="C45" s="94"/>
      <c r="D45" s="94"/>
      <c r="E45" s="254" t="str">
        <f>DADOS!F23</f>
        <v>Arquiteta</v>
      </c>
      <c r="F45" s="254"/>
      <c r="G45" s="143"/>
      <c r="H45" s="143"/>
      <c r="I45" s="143"/>
      <c r="J45" s="94"/>
    </row>
    <row r="46" spans="1:10" ht="11.25" customHeight="1" x14ac:dyDescent="0.25">
      <c r="A46" s="94"/>
      <c r="B46" s="143" t="str">
        <f>DADOS!F30</f>
        <v>25.652.371/0001-89</v>
      </c>
      <c r="C46" s="94"/>
      <c r="D46" s="94"/>
      <c r="E46" s="254" t="str">
        <f>DADOS!F24</f>
        <v>SI16391083l00CT001</v>
      </c>
      <c r="F46" s="254"/>
      <c r="G46" s="143"/>
      <c r="H46" s="143"/>
      <c r="I46" s="143"/>
      <c r="J46" s="94"/>
    </row>
    <row r="47" spans="1:10" ht="22.5" customHeight="1" x14ac:dyDescent="0.25">
      <c r="A47" s="94"/>
      <c r="B47" s="145"/>
      <c r="C47" s="146"/>
      <c r="D47" s="144"/>
      <c r="E47" s="144"/>
      <c r="F47" s="146"/>
      <c r="G47" s="146"/>
      <c r="H47" s="146"/>
      <c r="I47" s="146"/>
      <c r="J47" s="146"/>
    </row>
    <row r="48" spans="1:10" ht="14.1" customHeight="1" x14ac:dyDescent="0.25">
      <c r="C48" s="149"/>
      <c r="F48" s="149"/>
      <c r="G48" s="149"/>
      <c r="H48" s="149"/>
      <c r="I48" s="149"/>
      <c r="J48" s="149"/>
    </row>
    <row r="49" spans="1:13" ht="14.1" customHeight="1" x14ac:dyDescent="0.25">
      <c r="C49" s="151"/>
      <c r="D49" s="151">
        <f>'[3]Planilha Orcamentaria'!D629</f>
        <v>0</v>
      </c>
      <c r="E49" s="151"/>
      <c r="F49" s="151"/>
      <c r="G49" s="151"/>
      <c r="H49" s="151"/>
      <c r="I49" s="151"/>
      <c r="J49" s="151"/>
    </row>
    <row r="50" spans="1:13" ht="14.1" hidden="1" customHeight="1" x14ac:dyDescent="0.25">
      <c r="C50" s="151"/>
      <c r="D50" s="151">
        <f>'[3]Planilha Orcamentaria'!D630</f>
        <v>0</v>
      </c>
      <c r="E50" s="151"/>
      <c r="F50" s="151"/>
      <c r="G50" s="151"/>
      <c r="H50" s="151"/>
      <c r="I50" s="151"/>
      <c r="J50" s="151"/>
    </row>
    <row r="51" spans="1:13" ht="3.75" hidden="1" customHeight="1" x14ac:dyDescent="0.25">
      <c r="D51" s="152"/>
      <c r="E51" s="152"/>
      <c r="F51" s="152"/>
      <c r="G51" s="152"/>
      <c r="H51" s="152"/>
      <c r="I51" s="152"/>
      <c r="J51" s="152"/>
    </row>
    <row r="52" spans="1:13" ht="13.5" hidden="1" customHeight="1" x14ac:dyDescent="0.25">
      <c r="D52" s="152"/>
      <c r="E52" s="152"/>
      <c r="F52" s="152"/>
      <c r="G52" s="152"/>
      <c r="H52" s="152"/>
      <c r="I52" s="152"/>
      <c r="J52" s="152"/>
    </row>
    <row r="53" spans="1:13" ht="14.1" hidden="1" customHeight="1" x14ac:dyDescent="0.25">
      <c r="D53" s="152"/>
      <c r="E53" s="152"/>
      <c r="F53" s="152"/>
      <c r="G53" s="152"/>
      <c r="H53" s="152"/>
      <c r="I53" s="152"/>
      <c r="J53" s="152"/>
    </row>
    <row r="54" spans="1:13" ht="1.5" hidden="1" customHeight="1" x14ac:dyDescent="0.25">
      <c r="D54" s="152"/>
      <c r="E54" s="152"/>
      <c r="F54" s="152"/>
      <c r="G54" s="152"/>
      <c r="H54" s="152"/>
      <c r="I54" s="152"/>
      <c r="J54" s="152"/>
    </row>
    <row r="55" spans="1:13" ht="26.25" hidden="1" customHeight="1" x14ac:dyDescent="0.25"/>
    <row r="56" spans="1:13" ht="26.25" hidden="1" customHeight="1" x14ac:dyDescent="0.25"/>
    <row r="57" spans="1:13" hidden="1" x14ac:dyDescent="0.25"/>
    <row r="63" spans="1:13" s="156" customFormat="1" ht="41.25" customHeight="1" x14ac:dyDescent="0.25">
      <c r="A63" s="153"/>
      <c r="B63" s="154"/>
      <c r="C63" s="154"/>
      <c r="D63" s="155"/>
      <c r="E63" s="155"/>
      <c r="F63" s="155"/>
      <c r="G63" s="155"/>
      <c r="H63" s="155"/>
      <c r="I63" s="155"/>
      <c r="J63" s="155"/>
      <c r="K63" s="35"/>
      <c r="L63" s="35"/>
      <c r="M63" s="35"/>
    </row>
    <row r="64" spans="1:13" s="156" customFormat="1" x14ac:dyDescent="0.25">
      <c r="A64" s="153"/>
      <c r="B64" s="154"/>
      <c r="C64" s="154"/>
      <c r="D64" s="155"/>
      <c r="E64" s="155"/>
      <c r="F64" s="155"/>
      <c r="G64" s="155"/>
      <c r="H64" s="155"/>
      <c r="I64" s="155"/>
      <c r="J64" s="155"/>
      <c r="K64" s="35"/>
      <c r="L64" s="35"/>
      <c r="M64" s="35"/>
    </row>
    <row r="65" spans="1:13" s="156" customFormat="1" ht="24.75" customHeight="1" x14ac:dyDescent="0.25">
      <c r="A65" s="153"/>
      <c r="B65" s="154"/>
      <c r="C65" s="154"/>
      <c r="D65" s="155"/>
      <c r="E65" s="155"/>
      <c r="F65" s="155"/>
      <c r="G65" s="155"/>
      <c r="H65" s="155"/>
      <c r="I65" s="155"/>
      <c r="J65" s="155"/>
      <c r="K65" s="35"/>
      <c r="L65" s="35"/>
      <c r="M65" s="35"/>
    </row>
    <row r="66" spans="1:13" s="156" customFormat="1" x14ac:dyDescent="0.25">
      <c r="A66" s="153"/>
      <c r="B66" s="154"/>
      <c r="C66" s="154"/>
      <c r="D66" s="155"/>
      <c r="E66" s="155"/>
      <c r="F66" s="155"/>
      <c r="G66" s="155"/>
      <c r="H66" s="155"/>
      <c r="I66" s="155"/>
      <c r="J66" s="155"/>
      <c r="K66" s="35"/>
      <c r="L66" s="35"/>
      <c r="M66" s="35"/>
    </row>
    <row r="67" spans="1:13" s="156" customFormat="1" x14ac:dyDescent="0.25">
      <c r="A67" s="153"/>
      <c r="B67" s="154"/>
      <c r="C67" s="154"/>
      <c r="D67" s="155"/>
      <c r="E67" s="155"/>
      <c r="F67" s="155"/>
      <c r="G67" s="155"/>
      <c r="H67" s="155"/>
      <c r="I67" s="155"/>
      <c r="J67" s="155"/>
      <c r="K67" s="35"/>
      <c r="L67" s="35"/>
      <c r="M67" s="35"/>
    </row>
    <row r="68" spans="1:13" s="156" customFormat="1" x14ac:dyDescent="0.25">
      <c r="A68" s="153"/>
      <c r="B68" s="154"/>
      <c r="C68" s="154"/>
      <c r="D68" s="155"/>
      <c r="E68" s="155"/>
      <c r="F68" s="155"/>
      <c r="G68" s="155"/>
      <c r="H68" s="155"/>
      <c r="I68" s="155"/>
      <c r="J68" s="155"/>
      <c r="K68" s="35"/>
      <c r="L68" s="35"/>
      <c r="M68" s="35"/>
    </row>
    <row r="69" spans="1:13" s="156" customFormat="1" x14ac:dyDescent="0.25">
      <c r="A69" s="153"/>
      <c r="B69" s="154"/>
      <c r="C69" s="154"/>
      <c r="D69" s="155"/>
      <c r="E69" s="155"/>
      <c r="F69" s="155"/>
      <c r="G69" s="155"/>
      <c r="H69" s="155"/>
      <c r="I69" s="155"/>
      <c r="J69" s="155"/>
      <c r="K69" s="35"/>
      <c r="L69" s="35"/>
      <c r="M69" s="35"/>
    </row>
  </sheetData>
  <mergeCells count="51">
    <mergeCell ref="A32:A33"/>
    <mergeCell ref="B32:B33"/>
    <mergeCell ref="C32:C33"/>
    <mergeCell ref="J32:J33"/>
    <mergeCell ref="J26:J27"/>
    <mergeCell ref="A28:A29"/>
    <mergeCell ref="B28:B29"/>
    <mergeCell ref="C28:C29"/>
    <mergeCell ref="J28:J29"/>
    <mergeCell ref="A30:A31"/>
    <mergeCell ref="B30:B31"/>
    <mergeCell ref="C30:C31"/>
    <mergeCell ref="J30:J31"/>
    <mergeCell ref="E46:F46"/>
    <mergeCell ref="A22:A23"/>
    <mergeCell ref="B22:B23"/>
    <mergeCell ref="C22:C23"/>
    <mergeCell ref="J22:J23"/>
    <mergeCell ref="A24:A25"/>
    <mergeCell ref="B24:B25"/>
    <mergeCell ref="C24:C25"/>
    <mergeCell ref="J24:J25"/>
    <mergeCell ref="A26:A27"/>
    <mergeCell ref="A34:C34"/>
    <mergeCell ref="D37:E37"/>
    <mergeCell ref="F37:J37"/>
    <mergeCell ref="E43:F43"/>
    <mergeCell ref="E44:F44"/>
    <mergeCell ref="E45:F45"/>
    <mergeCell ref="A20:A21"/>
    <mergeCell ref="B20:B21"/>
    <mergeCell ref="C20:C21"/>
    <mergeCell ref="J20:J21"/>
    <mergeCell ref="B26:B27"/>
    <mergeCell ref="C26:C27"/>
    <mergeCell ref="A16:A17"/>
    <mergeCell ref="B16:B17"/>
    <mergeCell ref="C16:C17"/>
    <mergeCell ref="J16:J17"/>
    <mergeCell ref="A18:A19"/>
    <mergeCell ref="B18:B19"/>
    <mergeCell ref="C18:C19"/>
    <mergeCell ref="J18:J19"/>
    <mergeCell ref="B1:J2"/>
    <mergeCell ref="A3:J3"/>
    <mergeCell ref="A9:C9"/>
    <mergeCell ref="F9:J9"/>
    <mergeCell ref="A14:A15"/>
    <mergeCell ref="B14:B15"/>
    <mergeCell ref="C14:C15"/>
    <mergeCell ref="J14:J15"/>
  </mergeCells>
  <phoneticPr fontId="7" type="noConversion"/>
  <printOptions horizontalCentered="1" verticalCentered="1"/>
  <pageMargins left="0.51181102362204722" right="0.51181102362204722" top="0.31496062992125984" bottom="0.47244094488188981" header="0.31496062992125984" footer="0.31496062992125984"/>
  <pageSetup paperSize="9" scale="60" orientation="landscape" r:id="rId1"/>
  <headerFooter alignWithMargins="0"/>
  <rowBreaks count="1" manualBreakCount="1">
    <brk id="49"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B4E3F-88F0-49EA-B506-2C87151B9746}">
  <dimension ref="A1:G66"/>
  <sheetViews>
    <sheetView view="pageBreakPreview" zoomScale="60" zoomScaleNormal="70" workbookViewId="0">
      <selection activeCell="B6" sqref="B6:G6"/>
    </sheetView>
  </sheetViews>
  <sheetFormatPr defaultRowHeight="14.4" x14ac:dyDescent="0.3"/>
  <cols>
    <col min="2" max="2" width="17.33203125" customWidth="1"/>
    <col min="3" max="3" width="48.21875" customWidth="1"/>
    <col min="4" max="4" width="20.109375" customWidth="1"/>
    <col min="5" max="5" width="17.33203125" customWidth="1"/>
    <col min="6" max="6" width="18.88671875" style="32" customWidth="1"/>
    <col min="7" max="7" width="20.88671875" style="24" customWidth="1"/>
  </cols>
  <sheetData>
    <row r="1" spans="1:7" x14ac:dyDescent="0.3">
      <c r="A1" s="5"/>
      <c r="B1" s="5"/>
      <c r="C1" s="5"/>
      <c r="D1" s="5"/>
      <c r="E1" s="5"/>
      <c r="F1" s="31"/>
      <c r="G1" s="23"/>
    </row>
    <row r="2" spans="1:7" ht="16.95" customHeight="1" x14ac:dyDescent="0.3">
      <c r="A2" s="217" t="s">
        <v>192</v>
      </c>
      <c r="B2" s="217"/>
      <c r="C2" s="217"/>
      <c r="D2" s="217"/>
      <c r="E2" s="217"/>
      <c r="F2" s="217"/>
      <c r="G2" s="217"/>
    </row>
    <row r="3" spans="1:7" ht="14.25" customHeight="1" x14ac:dyDescent="0.3">
      <c r="A3" s="21" t="s">
        <v>167</v>
      </c>
      <c r="B3" s="261" t="s">
        <v>187</v>
      </c>
      <c r="C3" s="261"/>
      <c r="D3" s="261"/>
      <c r="E3" s="261"/>
      <c r="F3" s="261"/>
      <c r="G3" s="261"/>
    </row>
    <row r="4" spans="1:7" x14ac:dyDescent="0.3">
      <c r="A4" s="21" t="s">
        <v>1</v>
      </c>
      <c r="B4" s="261" t="s">
        <v>186</v>
      </c>
      <c r="C4" s="261"/>
      <c r="D4" s="261"/>
      <c r="E4" s="261"/>
      <c r="F4" s="261"/>
      <c r="G4" s="261"/>
    </row>
    <row r="5" spans="1:7" ht="16.2" customHeight="1" x14ac:dyDescent="0.3">
      <c r="A5" s="21" t="s">
        <v>160</v>
      </c>
      <c r="B5" s="261" t="s">
        <v>188</v>
      </c>
      <c r="C5" s="261"/>
      <c r="D5" s="261"/>
      <c r="E5" s="261"/>
      <c r="F5" s="261"/>
      <c r="G5" s="261"/>
    </row>
    <row r="6" spans="1:7" ht="175.95" customHeight="1" x14ac:dyDescent="0.3">
      <c r="A6" s="21" t="s">
        <v>161</v>
      </c>
      <c r="B6" s="261" t="s">
        <v>199</v>
      </c>
      <c r="C6" s="261"/>
      <c r="D6" s="261"/>
      <c r="E6" s="261"/>
      <c r="F6" s="261"/>
      <c r="G6" s="261"/>
    </row>
    <row r="7" spans="1:7" ht="45.6" x14ac:dyDescent="0.3">
      <c r="A7" s="21" t="s">
        <v>162</v>
      </c>
      <c r="B7" s="261" t="s">
        <v>198</v>
      </c>
      <c r="C7" s="261"/>
      <c r="D7" s="261"/>
      <c r="E7" s="261"/>
      <c r="F7" s="261"/>
      <c r="G7" s="261"/>
    </row>
    <row r="8" spans="1:7" ht="27" customHeight="1" x14ac:dyDescent="0.3">
      <c r="A8" s="21" t="s">
        <v>0</v>
      </c>
      <c r="B8" s="261" t="s">
        <v>197</v>
      </c>
      <c r="C8" s="261"/>
      <c r="D8" s="261"/>
      <c r="E8" s="261"/>
      <c r="F8" s="261"/>
      <c r="G8" s="261"/>
    </row>
    <row r="9" spans="1:7" x14ac:dyDescent="0.3">
      <c r="A9" s="25" t="s">
        <v>2</v>
      </c>
      <c r="B9" s="262" t="s">
        <v>206</v>
      </c>
      <c r="C9" s="263"/>
      <c r="D9" s="263"/>
      <c r="E9" s="263"/>
      <c r="F9" s="263"/>
      <c r="G9" s="264"/>
    </row>
    <row r="10" spans="1:7" ht="14.25" customHeight="1" x14ac:dyDescent="0.3">
      <c r="A10" s="227" t="s">
        <v>205</v>
      </c>
      <c r="B10" s="265"/>
      <c r="C10" s="265"/>
      <c r="D10" s="265"/>
      <c r="E10" s="265"/>
      <c r="F10" s="265"/>
      <c r="G10" s="228"/>
    </row>
    <row r="11" spans="1:7" ht="52.2" customHeight="1" x14ac:dyDescent="0.3">
      <c r="A11" s="269" t="s">
        <v>297</v>
      </c>
      <c r="B11" s="270"/>
      <c r="C11" s="270"/>
      <c r="D11" s="270"/>
      <c r="E11" s="270"/>
      <c r="F11" s="270"/>
      <c r="G11" s="270"/>
    </row>
    <row r="12" spans="1:7" x14ac:dyDescent="0.3">
      <c r="A12" s="6">
        <v>1</v>
      </c>
      <c r="B12" s="20" t="s">
        <v>207</v>
      </c>
      <c r="C12" s="20" t="s">
        <v>238</v>
      </c>
      <c r="D12" s="20" t="s">
        <v>240</v>
      </c>
      <c r="E12" s="20" t="s">
        <v>231</v>
      </c>
      <c r="F12" s="22" t="s">
        <v>36</v>
      </c>
      <c r="G12" s="22" t="s">
        <v>230</v>
      </c>
    </row>
    <row r="13" spans="1:7" x14ac:dyDescent="0.3">
      <c r="A13" s="3" t="s">
        <v>3</v>
      </c>
      <c r="B13" s="3" t="s">
        <v>208</v>
      </c>
      <c r="C13" s="3" t="s">
        <v>239</v>
      </c>
      <c r="D13" s="3" t="s">
        <v>232</v>
      </c>
      <c r="E13" s="3" t="s">
        <v>233</v>
      </c>
      <c r="F13" s="30">
        <v>102600</v>
      </c>
      <c r="G13" s="266">
        <f>SUM(F13+F14+F15)/3</f>
        <v>135339.65</v>
      </c>
    </row>
    <row r="14" spans="1:7" ht="15.75" customHeight="1" x14ac:dyDescent="0.3">
      <c r="A14" s="3" t="s">
        <v>5</v>
      </c>
      <c r="B14" s="3" t="s">
        <v>209</v>
      </c>
      <c r="C14" s="3" t="s">
        <v>234</v>
      </c>
      <c r="D14" s="3" t="s">
        <v>241</v>
      </c>
      <c r="E14" s="3" t="s">
        <v>235</v>
      </c>
      <c r="F14" s="30">
        <v>113655</v>
      </c>
      <c r="G14" s="267"/>
    </row>
    <row r="15" spans="1:7" x14ac:dyDescent="0.3">
      <c r="A15" s="3" t="s">
        <v>6</v>
      </c>
      <c r="B15" s="3" t="s">
        <v>210</v>
      </c>
      <c r="C15" s="3" t="s">
        <v>237</v>
      </c>
      <c r="D15" s="3" t="s">
        <v>242</v>
      </c>
      <c r="E15" s="3" t="s">
        <v>236</v>
      </c>
      <c r="F15" s="30">
        <v>189763.95</v>
      </c>
      <c r="G15" s="268"/>
    </row>
    <row r="16" spans="1:7" x14ac:dyDescent="0.3">
      <c r="A16" s="227" t="s">
        <v>212</v>
      </c>
      <c r="B16" s="265"/>
      <c r="C16" s="265"/>
      <c r="D16" s="265"/>
      <c r="E16" s="265"/>
      <c r="F16" s="265"/>
      <c r="G16" s="228"/>
    </row>
    <row r="17" spans="1:7" x14ac:dyDescent="0.3">
      <c r="A17" s="227"/>
      <c r="B17" s="265"/>
      <c r="C17" s="265"/>
      <c r="D17" s="265"/>
      <c r="E17" s="265"/>
      <c r="F17" s="265"/>
      <c r="G17" s="228"/>
    </row>
    <row r="18" spans="1:7" x14ac:dyDescent="0.3">
      <c r="A18" s="6">
        <v>2</v>
      </c>
      <c r="B18" s="20" t="s">
        <v>207</v>
      </c>
      <c r="C18" s="20" t="s">
        <v>238</v>
      </c>
      <c r="D18" s="20" t="s">
        <v>240</v>
      </c>
      <c r="E18" s="20" t="s">
        <v>231</v>
      </c>
      <c r="F18" s="22" t="s">
        <v>36</v>
      </c>
      <c r="G18" s="22" t="s">
        <v>230</v>
      </c>
    </row>
    <row r="19" spans="1:7" ht="18.75" customHeight="1" x14ac:dyDescent="0.3">
      <c r="A19" s="3" t="s">
        <v>8</v>
      </c>
      <c r="B19" s="3" t="s">
        <v>208</v>
      </c>
      <c r="C19" s="3" t="s">
        <v>247</v>
      </c>
      <c r="D19" s="3" t="s">
        <v>243</v>
      </c>
      <c r="E19" s="3" t="s">
        <v>251</v>
      </c>
      <c r="F19" s="30">
        <v>252000</v>
      </c>
      <c r="G19" s="266">
        <f>SUM(F19+F20+F21)/3</f>
        <v>287666.66666666669</v>
      </c>
    </row>
    <row r="20" spans="1:7" x14ac:dyDescent="0.3">
      <c r="A20" s="3" t="s">
        <v>9</v>
      </c>
      <c r="B20" s="3" t="s">
        <v>209</v>
      </c>
      <c r="C20" s="3" t="s">
        <v>245</v>
      </c>
      <c r="D20" s="3" t="s">
        <v>246</v>
      </c>
      <c r="E20" s="3" t="s">
        <v>244</v>
      </c>
      <c r="F20" s="30">
        <v>270000</v>
      </c>
      <c r="G20" s="267"/>
    </row>
    <row r="21" spans="1:7" ht="17.25" customHeight="1" x14ac:dyDescent="0.3">
      <c r="A21" s="3" t="s">
        <v>10</v>
      </c>
      <c r="B21" s="3" t="s">
        <v>210</v>
      </c>
      <c r="C21" s="3" t="s">
        <v>248</v>
      </c>
      <c r="D21" s="3" t="s">
        <v>250</v>
      </c>
      <c r="E21" s="3" t="s">
        <v>249</v>
      </c>
      <c r="F21" s="30">
        <v>341000</v>
      </c>
      <c r="G21" s="268"/>
    </row>
    <row r="22" spans="1:7" x14ac:dyDescent="0.3">
      <c r="A22" s="227" t="s">
        <v>214</v>
      </c>
      <c r="B22" s="265"/>
      <c r="C22" s="265"/>
      <c r="D22" s="265"/>
      <c r="E22" s="265"/>
      <c r="F22" s="265"/>
      <c r="G22" s="228"/>
    </row>
    <row r="23" spans="1:7" x14ac:dyDescent="0.3">
      <c r="A23" s="227"/>
      <c r="B23" s="265"/>
      <c r="C23" s="265"/>
      <c r="D23" s="265"/>
      <c r="E23" s="265"/>
      <c r="F23" s="265"/>
      <c r="G23" s="228"/>
    </row>
    <row r="24" spans="1:7" x14ac:dyDescent="0.3">
      <c r="A24" s="6">
        <v>3</v>
      </c>
      <c r="B24" s="20" t="s">
        <v>207</v>
      </c>
      <c r="C24" s="20" t="s">
        <v>238</v>
      </c>
      <c r="D24" s="20" t="s">
        <v>240</v>
      </c>
      <c r="E24" s="20" t="s">
        <v>231</v>
      </c>
      <c r="F24" s="22" t="s">
        <v>36</v>
      </c>
      <c r="G24" s="22" t="s">
        <v>230</v>
      </c>
    </row>
    <row r="25" spans="1:7" x14ac:dyDescent="0.3">
      <c r="A25" s="3" t="s">
        <v>13</v>
      </c>
      <c r="B25" s="3" t="s">
        <v>208</v>
      </c>
      <c r="C25" s="3" t="s">
        <v>252</v>
      </c>
      <c r="D25" s="3" t="s">
        <v>254</v>
      </c>
      <c r="E25" s="3" t="s">
        <v>253</v>
      </c>
      <c r="F25" s="30">
        <v>11447.1</v>
      </c>
      <c r="G25" s="266">
        <f>SUM(F25+F26+F27)/3</f>
        <v>15238.796666666667</v>
      </c>
    </row>
    <row r="26" spans="1:7" x14ac:dyDescent="0.3">
      <c r="A26" s="3" t="s">
        <v>14</v>
      </c>
      <c r="B26" s="3" t="s">
        <v>209</v>
      </c>
      <c r="C26" s="3" t="s">
        <v>256</v>
      </c>
      <c r="D26" s="3" t="s">
        <v>257</v>
      </c>
      <c r="E26" s="3" t="s">
        <v>255</v>
      </c>
      <c r="F26" s="30">
        <v>15802.34</v>
      </c>
      <c r="G26" s="267"/>
    </row>
    <row r="27" spans="1:7" x14ac:dyDescent="0.3">
      <c r="A27" s="3" t="s">
        <v>15</v>
      </c>
      <c r="B27" s="3" t="s">
        <v>210</v>
      </c>
      <c r="C27" s="3" t="s">
        <v>260</v>
      </c>
      <c r="D27" s="3" t="s">
        <v>259</v>
      </c>
      <c r="E27" s="3" t="s">
        <v>258</v>
      </c>
      <c r="F27" s="30">
        <v>18466.95</v>
      </c>
      <c r="G27" s="268"/>
    </row>
    <row r="28" spans="1:7" x14ac:dyDescent="0.3">
      <c r="A28" s="227" t="s">
        <v>213</v>
      </c>
      <c r="B28" s="265"/>
      <c r="C28" s="265"/>
      <c r="D28" s="265"/>
      <c r="E28" s="265"/>
      <c r="F28" s="265"/>
      <c r="G28" s="228"/>
    </row>
    <row r="29" spans="1:7" x14ac:dyDescent="0.3">
      <c r="A29" s="19"/>
      <c r="B29" s="265"/>
      <c r="C29" s="265"/>
      <c r="D29" s="265"/>
      <c r="E29" s="265"/>
      <c r="F29" s="265"/>
      <c r="G29" s="228"/>
    </row>
    <row r="30" spans="1:7" x14ac:dyDescent="0.3">
      <c r="A30" s="6">
        <v>4</v>
      </c>
      <c r="B30" s="20" t="s">
        <v>207</v>
      </c>
      <c r="C30" s="20" t="s">
        <v>238</v>
      </c>
      <c r="D30" s="20" t="s">
        <v>240</v>
      </c>
      <c r="E30" s="20" t="s">
        <v>231</v>
      </c>
      <c r="F30" s="22" t="s">
        <v>36</v>
      </c>
      <c r="G30" s="22" t="s">
        <v>230</v>
      </c>
    </row>
    <row r="31" spans="1:7" x14ac:dyDescent="0.3">
      <c r="A31" s="3" t="s">
        <v>17</v>
      </c>
      <c r="B31" s="3" t="s">
        <v>208</v>
      </c>
      <c r="C31" s="3" t="s">
        <v>260</v>
      </c>
      <c r="D31" s="3" t="s">
        <v>259</v>
      </c>
      <c r="E31" s="3" t="s">
        <v>258</v>
      </c>
      <c r="F31" s="30">
        <v>19800</v>
      </c>
      <c r="G31" s="266">
        <f>SUM(F31+F32+F33)/3</f>
        <v>32862.519999999997</v>
      </c>
    </row>
    <row r="32" spans="1:7" x14ac:dyDescent="0.3">
      <c r="A32" s="3" t="s">
        <v>18</v>
      </c>
      <c r="B32" s="3" t="s">
        <v>209</v>
      </c>
      <c r="C32" s="3" t="s">
        <v>262</v>
      </c>
      <c r="D32" s="3" t="s">
        <v>263</v>
      </c>
      <c r="E32" s="3" t="s">
        <v>261</v>
      </c>
      <c r="F32" s="30">
        <v>28055</v>
      </c>
      <c r="G32" s="267"/>
    </row>
    <row r="33" spans="1:7" x14ac:dyDescent="0.3">
      <c r="A33" s="3" t="s">
        <v>19</v>
      </c>
      <c r="B33" s="3" t="s">
        <v>210</v>
      </c>
      <c r="C33" s="3" t="s">
        <v>264</v>
      </c>
      <c r="D33" s="3" t="s">
        <v>265</v>
      </c>
      <c r="E33" s="3" t="s">
        <v>266</v>
      </c>
      <c r="F33" s="30">
        <v>50732.56</v>
      </c>
      <c r="G33" s="268"/>
    </row>
    <row r="34" spans="1:7" x14ac:dyDescent="0.3">
      <c r="A34" s="227" t="s">
        <v>215</v>
      </c>
      <c r="B34" s="265"/>
      <c r="C34" s="265"/>
      <c r="D34" s="265"/>
      <c r="E34" s="265"/>
      <c r="F34" s="265"/>
      <c r="G34" s="228"/>
    </row>
    <row r="35" spans="1:7" x14ac:dyDescent="0.3">
      <c r="A35" s="227"/>
      <c r="B35" s="265"/>
      <c r="C35" s="265"/>
      <c r="D35" s="265"/>
      <c r="E35" s="265"/>
      <c r="F35" s="265"/>
      <c r="G35" s="228"/>
    </row>
    <row r="36" spans="1:7" x14ac:dyDescent="0.3">
      <c r="A36" s="6">
        <v>5</v>
      </c>
      <c r="B36" s="20" t="s">
        <v>207</v>
      </c>
      <c r="C36" s="20" t="s">
        <v>238</v>
      </c>
      <c r="D36" s="20" t="s">
        <v>240</v>
      </c>
      <c r="E36" s="20" t="s">
        <v>231</v>
      </c>
      <c r="F36" s="22" t="s">
        <v>36</v>
      </c>
      <c r="G36" s="22" t="s">
        <v>230</v>
      </c>
    </row>
    <row r="37" spans="1:7" x14ac:dyDescent="0.3">
      <c r="A37" s="3" t="s">
        <v>21</v>
      </c>
      <c r="B37" s="3" t="s">
        <v>208</v>
      </c>
      <c r="C37" s="3" t="s">
        <v>269</v>
      </c>
      <c r="D37" s="3" t="s">
        <v>268</v>
      </c>
      <c r="E37" s="3" t="s">
        <v>267</v>
      </c>
      <c r="F37" s="30">
        <v>18783.64</v>
      </c>
      <c r="G37" s="266">
        <f>SUM(F37+F38+F39)/3</f>
        <v>21410.006666666668</v>
      </c>
    </row>
    <row r="38" spans="1:7" x14ac:dyDescent="0.3">
      <c r="A38" s="3" t="s">
        <v>136</v>
      </c>
      <c r="B38" s="3" t="s">
        <v>209</v>
      </c>
      <c r="C38" s="3" t="s">
        <v>271</v>
      </c>
      <c r="D38" s="3" t="s">
        <v>270</v>
      </c>
      <c r="E38" s="3" t="s">
        <v>272</v>
      </c>
      <c r="F38" s="30">
        <v>20304</v>
      </c>
      <c r="G38" s="267"/>
    </row>
    <row r="39" spans="1:7" x14ac:dyDescent="0.3">
      <c r="A39" s="3" t="s">
        <v>137</v>
      </c>
      <c r="B39" s="3" t="s">
        <v>210</v>
      </c>
      <c r="C39" s="3" t="s">
        <v>274</v>
      </c>
      <c r="D39" s="3" t="s">
        <v>275</v>
      </c>
      <c r="E39" s="3" t="s">
        <v>273</v>
      </c>
      <c r="F39" s="30">
        <v>25142.38</v>
      </c>
      <c r="G39" s="268"/>
    </row>
    <row r="40" spans="1:7" x14ac:dyDescent="0.3">
      <c r="A40" s="227" t="s">
        <v>216</v>
      </c>
      <c r="B40" s="265"/>
      <c r="C40" s="265"/>
      <c r="D40" s="265"/>
      <c r="E40" s="265"/>
      <c r="F40" s="265"/>
      <c r="G40" s="228"/>
    </row>
    <row r="41" spans="1:7" x14ac:dyDescent="0.3">
      <c r="A41" s="227"/>
      <c r="B41" s="265"/>
      <c r="C41" s="265"/>
      <c r="D41" s="265"/>
      <c r="E41" s="265"/>
      <c r="F41" s="265"/>
      <c r="G41" s="228"/>
    </row>
    <row r="42" spans="1:7" x14ac:dyDescent="0.3">
      <c r="A42" s="6">
        <v>6</v>
      </c>
      <c r="B42" s="20" t="s">
        <v>207</v>
      </c>
      <c r="C42" s="20" t="s">
        <v>238</v>
      </c>
      <c r="D42" s="20" t="s">
        <v>240</v>
      </c>
      <c r="E42" s="20" t="s">
        <v>231</v>
      </c>
      <c r="F42" s="22" t="s">
        <v>36</v>
      </c>
      <c r="G42" s="22" t="s">
        <v>230</v>
      </c>
    </row>
    <row r="43" spans="1:7" x14ac:dyDescent="0.3">
      <c r="A43" s="3" t="s">
        <v>22</v>
      </c>
      <c r="B43" s="3" t="s">
        <v>208</v>
      </c>
      <c r="C43" s="3" t="s">
        <v>271</v>
      </c>
      <c r="D43" s="3" t="s">
        <v>270</v>
      </c>
      <c r="E43" s="3" t="s">
        <v>272</v>
      </c>
      <c r="F43" s="30">
        <v>16245.25</v>
      </c>
      <c r="G43" s="266">
        <f>SUM(F43+F44+F45)/3</f>
        <v>16979.043333333335</v>
      </c>
    </row>
    <row r="44" spans="1:7" x14ac:dyDescent="0.3">
      <c r="A44" s="3" t="s">
        <v>23</v>
      </c>
      <c r="B44" s="3" t="s">
        <v>209</v>
      </c>
      <c r="C44" s="3" t="s">
        <v>277</v>
      </c>
      <c r="D44" s="3" t="s">
        <v>276</v>
      </c>
      <c r="E44" s="3" t="s">
        <v>278</v>
      </c>
      <c r="F44" s="30">
        <v>17145</v>
      </c>
      <c r="G44" s="267"/>
    </row>
    <row r="45" spans="1:7" ht="15" thickBot="1" x14ac:dyDescent="0.35">
      <c r="A45" s="3" t="s">
        <v>147</v>
      </c>
      <c r="B45" s="3" t="s">
        <v>210</v>
      </c>
      <c r="C45" s="3" t="s">
        <v>274</v>
      </c>
      <c r="D45" s="3" t="s">
        <v>275</v>
      </c>
      <c r="E45" s="3" t="s">
        <v>273</v>
      </c>
      <c r="F45" s="30">
        <v>17546.88</v>
      </c>
      <c r="G45" s="268"/>
    </row>
    <row r="46" spans="1:7" hidden="1" x14ac:dyDescent="0.3">
      <c r="A46" s="227" t="s">
        <v>217</v>
      </c>
      <c r="B46" s="265"/>
      <c r="C46" s="265"/>
      <c r="D46" s="265"/>
      <c r="E46" s="265"/>
      <c r="F46" s="265"/>
      <c r="G46" s="265"/>
    </row>
    <row r="47" spans="1:7" hidden="1" x14ac:dyDescent="0.3">
      <c r="A47" s="227"/>
      <c r="B47" s="265"/>
      <c r="C47" s="265"/>
      <c r="D47" s="265"/>
      <c r="E47" s="265"/>
      <c r="F47" s="265"/>
      <c r="G47" s="265"/>
    </row>
    <row r="48" spans="1:7" hidden="1" x14ac:dyDescent="0.3">
      <c r="A48" s="6">
        <v>7</v>
      </c>
      <c r="B48" s="20" t="s">
        <v>207</v>
      </c>
      <c r="C48" s="20" t="s">
        <v>238</v>
      </c>
      <c r="D48" s="20" t="s">
        <v>240</v>
      </c>
      <c r="E48" s="20" t="s">
        <v>231</v>
      </c>
      <c r="F48" s="22" t="s">
        <v>36</v>
      </c>
      <c r="G48" s="22" t="s">
        <v>230</v>
      </c>
    </row>
    <row r="49" spans="1:7" hidden="1" x14ac:dyDescent="0.3">
      <c r="A49" s="3" t="s">
        <v>25</v>
      </c>
      <c r="B49" s="3" t="s">
        <v>208</v>
      </c>
      <c r="C49" s="3" t="s">
        <v>279</v>
      </c>
      <c r="D49" s="3" t="s">
        <v>280</v>
      </c>
      <c r="E49" s="3" t="s">
        <v>281</v>
      </c>
      <c r="F49" s="30">
        <v>0</v>
      </c>
      <c r="G49" s="266">
        <f>SUM(F49+F50+F51)/3</f>
        <v>0</v>
      </c>
    </row>
    <row r="50" spans="1:7" hidden="1" x14ac:dyDescent="0.3">
      <c r="A50" s="3" t="s">
        <v>26</v>
      </c>
      <c r="B50" s="3" t="s">
        <v>209</v>
      </c>
      <c r="C50" s="3" t="s">
        <v>283</v>
      </c>
      <c r="D50" s="3" t="s">
        <v>284</v>
      </c>
      <c r="E50" s="3" t="s">
        <v>282</v>
      </c>
      <c r="F50" s="30">
        <v>0</v>
      </c>
      <c r="G50" s="267"/>
    </row>
    <row r="51" spans="1:7" hidden="1" x14ac:dyDescent="0.3">
      <c r="A51" s="3" t="s">
        <v>27</v>
      </c>
      <c r="B51" s="3" t="s">
        <v>210</v>
      </c>
      <c r="C51" s="3" t="s">
        <v>285</v>
      </c>
      <c r="D51" s="3" t="s">
        <v>287</v>
      </c>
      <c r="E51" s="3" t="s">
        <v>286</v>
      </c>
      <c r="F51" s="30">
        <v>0</v>
      </c>
      <c r="G51" s="268"/>
    </row>
    <row r="52" spans="1:7" ht="14.25" hidden="1" customHeight="1" x14ac:dyDescent="0.3">
      <c r="A52" s="227" t="s">
        <v>218</v>
      </c>
      <c r="B52" s="265"/>
      <c r="C52" s="265"/>
      <c r="D52" s="265"/>
      <c r="E52" s="265"/>
      <c r="F52" s="265"/>
      <c r="G52" s="265"/>
    </row>
    <row r="53" spans="1:7" hidden="1" x14ac:dyDescent="0.3">
      <c r="A53" s="19"/>
      <c r="B53" s="265"/>
      <c r="C53" s="265"/>
      <c r="D53" s="265"/>
      <c r="E53" s="265"/>
      <c r="F53" s="265"/>
      <c r="G53" s="265"/>
    </row>
    <row r="54" spans="1:7" hidden="1" x14ac:dyDescent="0.3">
      <c r="A54" s="6">
        <v>8</v>
      </c>
      <c r="B54" s="20" t="s">
        <v>207</v>
      </c>
      <c r="C54" s="20" t="s">
        <v>238</v>
      </c>
      <c r="D54" s="20" t="s">
        <v>240</v>
      </c>
      <c r="E54" s="20" t="s">
        <v>231</v>
      </c>
      <c r="F54" s="22" t="s">
        <v>36</v>
      </c>
      <c r="G54" s="22" t="s">
        <v>230</v>
      </c>
    </row>
    <row r="55" spans="1:7" hidden="1" x14ac:dyDescent="0.3">
      <c r="A55" s="3" t="s">
        <v>28</v>
      </c>
      <c r="B55" s="3" t="s">
        <v>208</v>
      </c>
      <c r="C55" s="3" t="s">
        <v>289</v>
      </c>
      <c r="D55" s="3" t="s">
        <v>290</v>
      </c>
      <c r="E55" s="3" t="s">
        <v>288</v>
      </c>
      <c r="F55" s="30">
        <v>0</v>
      </c>
      <c r="G55" s="266">
        <f>SUM(F55+F56+F57)/3</f>
        <v>0</v>
      </c>
    </row>
    <row r="56" spans="1:7" hidden="1" x14ac:dyDescent="0.3">
      <c r="A56" s="3" t="s">
        <v>29</v>
      </c>
      <c r="B56" s="3" t="s">
        <v>209</v>
      </c>
      <c r="C56" s="3" t="s">
        <v>291</v>
      </c>
      <c r="D56" s="3" t="s">
        <v>293</v>
      </c>
      <c r="E56" s="3" t="s">
        <v>292</v>
      </c>
      <c r="F56" s="30">
        <v>0</v>
      </c>
      <c r="G56" s="267"/>
    </row>
    <row r="57" spans="1:7" ht="15" hidden="1" thickBot="1" x14ac:dyDescent="0.35">
      <c r="A57" s="3" t="s">
        <v>211</v>
      </c>
      <c r="B57" s="3" t="s">
        <v>210</v>
      </c>
      <c r="C57" s="3" t="s">
        <v>294</v>
      </c>
      <c r="D57" s="3" t="s">
        <v>296</v>
      </c>
      <c r="E57" s="3" t="s">
        <v>295</v>
      </c>
      <c r="F57" s="30">
        <v>0</v>
      </c>
      <c r="G57" s="273"/>
    </row>
    <row r="58" spans="1:7" ht="14.25" customHeight="1" thickBot="1" x14ac:dyDescent="0.35">
      <c r="A58" s="271" t="s">
        <v>506</v>
      </c>
      <c r="B58" s="272"/>
      <c r="C58" s="272"/>
      <c r="D58" s="272"/>
      <c r="E58" s="272"/>
      <c r="F58" s="272"/>
      <c r="G58" s="26">
        <f>SUM(G13+G19+G25+G31+G37+G43+G49+G55)</f>
        <v>509496.68333333335</v>
      </c>
    </row>
    <row r="60" spans="1:7" x14ac:dyDescent="0.3">
      <c r="B60" t="s">
        <v>513</v>
      </c>
    </row>
    <row r="63" spans="1:7" x14ac:dyDescent="0.3">
      <c r="C63" s="160" t="s">
        <v>509</v>
      </c>
      <c r="D63" s="219" t="s">
        <v>511</v>
      </c>
      <c r="E63" s="219"/>
    </row>
    <row r="64" spans="1:7" x14ac:dyDescent="0.3">
      <c r="C64" s="160" t="s">
        <v>499</v>
      </c>
      <c r="D64" s="219" t="s">
        <v>510</v>
      </c>
      <c r="E64" s="219"/>
    </row>
    <row r="65" spans="3:5" x14ac:dyDescent="0.3">
      <c r="C65" s="160" t="s">
        <v>500</v>
      </c>
      <c r="D65" s="219" t="s">
        <v>405</v>
      </c>
      <c r="E65" s="219"/>
    </row>
    <row r="66" spans="3:5" x14ac:dyDescent="0.3">
      <c r="C66" s="160" t="s">
        <v>498</v>
      </c>
      <c r="D66" s="219" t="s">
        <v>501</v>
      </c>
      <c r="E66" s="219"/>
    </row>
  </sheetData>
  <mergeCells count="37">
    <mergeCell ref="D63:E63"/>
    <mergeCell ref="D64:E64"/>
    <mergeCell ref="D65:E65"/>
    <mergeCell ref="D66:E66"/>
    <mergeCell ref="A17:G17"/>
    <mergeCell ref="A23:G23"/>
    <mergeCell ref="B29:G29"/>
    <mergeCell ref="A35:G35"/>
    <mergeCell ref="A41:G41"/>
    <mergeCell ref="A58:F58"/>
    <mergeCell ref="G49:G51"/>
    <mergeCell ref="A52:G52"/>
    <mergeCell ref="G55:G57"/>
    <mergeCell ref="G31:G33"/>
    <mergeCell ref="A34:G34"/>
    <mergeCell ref="G37:G39"/>
    <mergeCell ref="A40:G40"/>
    <mergeCell ref="G43:G45"/>
    <mergeCell ref="A46:G46"/>
    <mergeCell ref="A47:G47"/>
    <mergeCell ref="B53:G53"/>
    <mergeCell ref="B3:G3"/>
    <mergeCell ref="B9:G9"/>
    <mergeCell ref="A10:G10"/>
    <mergeCell ref="A2:G2"/>
    <mergeCell ref="A28:G28"/>
    <mergeCell ref="B4:G4"/>
    <mergeCell ref="B5:G5"/>
    <mergeCell ref="B6:G6"/>
    <mergeCell ref="B7:G7"/>
    <mergeCell ref="B8:G8"/>
    <mergeCell ref="G13:G15"/>
    <mergeCell ref="A16:G16"/>
    <mergeCell ref="G19:G21"/>
    <mergeCell ref="A22:G22"/>
    <mergeCell ref="G25:G27"/>
    <mergeCell ref="A11:G11"/>
  </mergeCells>
  <phoneticPr fontId="7" type="noConversion"/>
  <printOptions horizontalCentered="1"/>
  <pageMargins left="0.51181102362204722" right="0.51181102362204722" top="0.78740157480314965" bottom="0.78740157480314965" header="0.31496062992125984" footer="0.31496062992125984"/>
  <pageSetup paperSize="9" scale="60" orientation="portrait" r:id="rId1"/>
  <headerFooter>
    <oddFooter>&amp;CPLANILHA DE COMPOSIÇÃO ORÇAMENTÁRIA&amp;R&amp;P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6</vt:i4>
      </vt:variant>
      <vt:variant>
        <vt:lpstr>Intervalos Nomeados</vt:lpstr>
      </vt:variant>
      <vt:variant>
        <vt:i4>9</vt:i4>
      </vt:variant>
    </vt:vector>
  </HeadingPairs>
  <TitlesOfParts>
    <vt:vector size="15" baseType="lpstr">
      <vt:lpstr>DADOS</vt:lpstr>
      <vt:lpstr>BDI</vt:lpstr>
      <vt:lpstr>Planilha Orçamentária</vt:lpstr>
      <vt:lpstr>Memoria de Cálculo</vt:lpstr>
      <vt:lpstr>Cronograma Físico Financeiro</vt:lpstr>
      <vt:lpstr>Cotações</vt:lpstr>
      <vt:lpstr>BDI!Area_de_impressao</vt:lpstr>
      <vt:lpstr>Cotações!Area_de_impressao</vt:lpstr>
      <vt:lpstr>'Cronograma Físico Financeiro'!Area_de_impressao</vt:lpstr>
      <vt:lpstr>DADOS!Area_de_impressao</vt:lpstr>
      <vt:lpstr>'Memoria de Cálculo'!Area_de_impressao</vt:lpstr>
      <vt:lpstr>BDI!Titulos_de_impressao</vt:lpstr>
      <vt:lpstr>'Cronograma Físico Financeiro'!Titulos_de_impressao</vt:lpstr>
      <vt:lpstr>'Memoria de Cálculo'!Titulos_de_impressao</vt:lpstr>
      <vt:lpstr>'Planilha Orçamentária'!Titulos_de_impressao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Caio Henrique Souza Silva</dc:creator>
  <cp:lastModifiedBy>Usuario</cp:lastModifiedBy>
  <cp:lastPrinted>2026-08-13T20:53:16Z</cp:lastPrinted>
  <dcterms:created xsi:type="dcterms:W3CDTF">2026-04-25T21:31:05Z</dcterms:created>
  <dcterms:modified xsi:type="dcterms:W3CDTF">2026-08-17T13:28:35Z</dcterms:modified>
</cp:coreProperties>
</file>